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waltung1_Alle Daten\4-Schularten\41-WG\41-7-Information-Organisation-WG\417-6-Infomaterial-WG\Oberstufeninfo\Oberstufeninfo_WGJ2\"/>
    </mc:Choice>
  </mc:AlternateContent>
  <xr:revisionPtr revIDLastSave="0" documentId="13_ncr:1_{71895093-AADB-41C2-92C4-1B88EEA12F6F}" xr6:coauthVersionLast="36" xr6:coauthVersionMax="36" xr10:uidLastSave="{00000000-0000-0000-0000-000000000000}"/>
  <bookViews>
    <workbookView xWindow="720" yWindow="32770" windowWidth="14040" windowHeight="10590" xr2:uid="{00000000-000D-0000-FFFF-FFFF00000000}"/>
  </bookViews>
  <sheets>
    <sheet name="Tabelle1" sheetId="1" r:id="rId1"/>
    <sheet name="Tabelle2" sheetId="2" r:id="rId2"/>
    <sheet name="Notenschlüssel" sheetId="3" r:id="rId3"/>
  </sheets>
  <definedNames>
    <definedName name="_xlnm.Print_Area" localSheetId="0">Tabelle1!$A$2:$J$64</definedName>
  </definedNames>
  <calcPr calcId="191029"/>
</workbook>
</file>

<file path=xl/calcChain.xml><?xml version="1.0" encoding="utf-8"?>
<calcChain xmlns="http://schemas.openxmlformats.org/spreadsheetml/2006/main">
  <c r="B44" i="1" l="1"/>
  <c r="J37" i="1" l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H36" i="1"/>
  <c r="G36" i="1"/>
  <c r="B47" i="1"/>
  <c r="B46" i="1"/>
  <c r="B45" i="1"/>
  <c r="H18" i="1"/>
  <c r="G18" i="1"/>
  <c r="H17" i="1"/>
  <c r="H19" i="1"/>
  <c r="H20" i="1"/>
  <c r="H21" i="1"/>
  <c r="H22" i="1"/>
  <c r="H23" i="1"/>
  <c r="H24" i="1"/>
  <c r="H25" i="1"/>
  <c r="H26" i="1"/>
  <c r="H27" i="1"/>
  <c r="H28" i="1"/>
  <c r="G17" i="1"/>
  <c r="G19" i="1"/>
  <c r="G20" i="1"/>
  <c r="G21" i="1"/>
  <c r="G22" i="1"/>
  <c r="G23" i="1"/>
  <c r="G24" i="1"/>
  <c r="G25" i="1"/>
  <c r="G26" i="1"/>
  <c r="G27" i="1"/>
  <c r="G28" i="1"/>
  <c r="G10" i="1"/>
  <c r="G38" i="1" s="1"/>
  <c r="G11" i="1"/>
  <c r="G12" i="1"/>
  <c r="G13" i="1"/>
  <c r="G14" i="1"/>
  <c r="G16" i="1"/>
  <c r="G30" i="1"/>
  <c r="G31" i="1"/>
  <c r="G32" i="1"/>
  <c r="G33" i="1"/>
  <c r="G34" i="1"/>
  <c r="G35" i="1"/>
  <c r="G37" i="1"/>
  <c r="H10" i="1"/>
  <c r="H11" i="1"/>
  <c r="H12" i="1"/>
  <c r="H13" i="1"/>
  <c r="H14" i="1"/>
  <c r="H16" i="1"/>
  <c r="H30" i="1"/>
  <c r="H31" i="1"/>
  <c r="H32" i="1"/>
  <c r="H33" i="1"/>
  <c r="H34" i="1"/>
  <c r="H35" i="1"/>
  <c r="H37" i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D39" i="1"/>
  <c r="H38" i="1" l="1"/>
  <c r="D38" i="1"/>
  <c r="H39" i="1"/>
  <c r="E40" i="1"/>
  <c r="D40" i="1" s="1"/>
  <c r="H49" i="1"/>
  <c r="A49" i="1"/>
  <c r="H50" i="1" l="1"/>
  <c r="F52" i="1" s="1"/>
  <c r="E52" i="1" s="1"/>
</calcChain>
</file>

<file path=xl/sharedStrings.xml><?xml version="1.0" encoding="utf-8"?>
<sst xmlns="http://schemas.openxmlformats.org/spreadsheetml/2006/main" count="108" uniqueCount="98">
  <si>
    <t>1. PF</t>
  </si>
  <si>
    <t>2. PF</t>
  </si>
  <si>
    <t>4. PF</t>
  </si>
  <si>
    <t>5. PF</t>
  </si>
  <si>
    <t>schriftl.</t>
  </si>
  <si>
    <t>Kurse</t>
  </si>
  <si>
    <t>Punkte</t>
  </si>
  <si>
    <t>Anzahl der unterbelegten Kurse:</t>
  </si>
  <si>
    <t>mdl.</t>
  </si>
  <si>
    <t>angerechnet</t>
  </si>
  <si>
    <t>Durchschnittspunktzahl je Kurs:</t>
  </si>
  <si>
    <t>Summen</t>
  </si>
  <si>
    <t>Wirtschaft</t>
  </si>
  <si>
    <t xml:space="preserve">Name: </t>
  </si>
  <si>
    <t xml:space="preserve">Klasse: </t>
  </si>
  <si>
    <t>Datum:</t>
  </si>
  <si>
    <t>Abiturjahrgang:</t>
  </si>
  <si>
    <r>
      <t xml:space="preserve">1. PF   </t>
    </r>
    <r>
      <rPr>
        <b/>
        <sz val="9"/>
        <rFont val="Arial"/>
        <family val="2"/>
      </rPr>
      <t/>
    </r>
  </si>
  <si>
    <t xml:space="preserve">               2. PF</t>
  </si>
  <si>
    <t xml:space="preserve">               3. PF</t>
  </si>
  <si>
    <t>Kursnoten</t>
  </si>
  <si>
    <t xml:space="preserve">Block I </t>
  </si>
  <si>
    <t>(mind. 200, max. 600 Punkte)</t>
  </si>
  <si>
    <t>Seminarkurs</t>
  </si>
  <si>
    <t>(4-fach)</t>
  </si>
  <si>
    <r>
      <rPr>
        <b/>
        <sz val="10"/>
        <rFont val="Arial"/>
        <family val="2"/>
      </rPr>
      <t xml:space="preserve">Unterbelegung max. 20% </t>
    </r>
    <r>
      <rPr>
        <sz val="8"/>
        <rFont val="Arial"/>
        <family val="2"/>
      </rPr>
      <t>der angerechneten Kurse</t>
    </r>
  </si>
  <si>
    <t>(korrigierte Anzahl  bei mehr als 36 Kursen)</t>
  </si>
  <si>
    <t>Abitur-</t>
  </si>
  <si>
    <t>Prüfung</t>
  </si>
  <si>
    <t>(mind. 100, max. 300 Punkte)</t>
  </si>
  <si>
    <t>Abiturprüfungsnoten</t>
  </si>
  <si>
    <t>(mind. 300, max. 900 Punkte)</t>
  </si>
  <si>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1.Hj.</t>
    </r>
    <r>
      <rPr>
        <b/>
        <sz val="10"/>
        <rFont val="Arial"/>
        <family val="2"/>
      </rPr>
      <t xml:space="preserve">     </t>
    </r>
    <r>
      <rPr>
        <b/>
        <sz val="12"/>
        <rFont val="Arial"/>
        <family val="2"/>
      </rPr>
      <t>12/1</t>
    </r>
  </si>
  <si>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 xml:space="preserve">3.Hj.     </t>
    </r>
    <r>
      <rPr>
        <b/>
        <sz val="11"/>
        <rFont val="Arial"/>
        <family val="2"/>
      </rPr>
      <t>13/1</t>
    </r>
  </si>
  <si>
    <r>
      <rPr>
        <b/>
        <sz val="10"/>
        <color indexed="12"/>
        <rFont val="Arial"/>
        <family val="2"/>
      </rPr>
      <t>4.Hj.</t>
    </r>
    <r>
      <rPr>
        <b/>
        <sz val="10"/>
        <rFont val="Arial"/>
        <family val="2"/>
      </rPr>
      <t xml:space="preserve">     </t>
    </r>
    <r>
      <rPr>
        <b/>
        <sz val="11"/>
        <rFont val="Arial"/>
        <family val="2"/>
      </rPr>
      <t>13/2</t>
    </r>
  </si>
  <si>
    <r>
      <rPr>
        <b/>
        <sz val="12"/>
        <rFont val="Arial"/>
        <family val="2"/>
      </rPr>
      <t>Mind.: 36 Kursnoten (</t>
    </r>
    <r>
      <rPr>
        <b/>
        <sz val="10"/>
        <rFont val="Arial"/>
        <family val="2"/>
      </rPr>
      <t>bzw. weitere zur Ergebnisoptimierung)</t>
    </r>
  </si>
  <si>
    <r>
      <t xml:space="preserve">gesamt </t>
    </r>
    <r>
      <rPr>
        <vertAlign val="superscript"/>
        <sz val="10"/>
        <rFont val="Arial"/>
        <family val="2"/>
      </rPr>
      <t>4)</t>
    </r>
  </si>
  <si>
    <t>Hinweise:</t>
  </si>
  <si>
    <r>
      <t xml:space="preserve">Prüfungsfächer unter 20 Punkten </t>
    </r>
    <r>
      <rPr>
        <b/>
        <sz val="8"/>
        <rFont val="Arial"/>
        <family val="2"/>
      </rPr>
      <t xml:space="preserve">(erlaubt sind max. </t>
    </r>
    <r>
      <rPr>
        <b/>
        <sz val="11"/>
        <rFont val="Arial"/>
        <family val="2"/>
      </rPr>
      <t>2</t>
    </r>
    <r>
      <rPr>
        <b/>
        <sz val="8"/>
        <rFont val="Arial"/>
        <family val="2"/>
      </rPr>
      <t>)</t>
    </r>
  </si>
  <si>
    <t>Gesamtpunktzahl</t>
  </si>
  <si>
    <t>Durchschnittsnote</t>
  </si>
  <si>
    <t>gesamt:</t>
  </si>
  <si>
    <t>ABITURPUNKTE</t>
  </si>
  <si>
    <t>Abiturdurchschnitt</t>
  </si>
  <si>
    <t xml:space="preserve">Punkte: </t>
  </si>
  <si>
    <t>/Note:</t>
  </si>
  <si>
    <t xml:space="preserve">Block II </t>
  </si>
  <si>
    <t>GGK</t>
  </si>
  <si>
    <t>------</t>
  </si>
  <si>
    <t>ACHTUNG:</t>
  </si>
  <si>
    <t>Das Programm ig-</t>
  </si>
  <si>
    <t>noriert leider 0 NP</t>
  </si>
  <si>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 xml:space="preserve">2.Hj.   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12/2</t>
    </r>
  </si>
  <si>
    <t>WIRTSCHAFTSGYMNASIUM</t>
  </si>
  <si>
    <r>
      <t xml:space="preserve">4) Bei schriftl. </t>
    </r>
    <r>
      <rPr>
        <u/>
        <sz val="8"/>
        <rFont val="Arial"/>
        <family val="2"/>
      </rPr>
      <t>und</t>
    </r>
    <r>
      <rPr>
        <sz val="8"/>
        <rFont val="Arial"/>
        <family val="2"/>
      </rPr>
      <t xml:space="preserve"> mündl. Prüfung nach der Formel: (2 x schriftl. + 1 x mündl.) x 4/3; Teilpunkte im Ergebnis werden nicht berücksichtigt,</t>
    </r>
  </si>
  <si>
    <t xml:space="preserve">    also abgerundet.</t>
  </si>
  <si>
    <t>4 Kurse</t>
  </si>
  <si>
    <r>
      <t>"</t>
    </r>
    <r>
      <rPr>
        <b/>
        <sz val="16"/>
        <color indexed="12"/>
        <rFont val="Arial"/>
        <family val="2"/>
      </rPr>
      <t>Prüfungsfächer</t>
    </r>
    <r>
      <rPr>
        <sz val="14"/>
        <color indexed="12"/>
        <rFont val="Arial"/>
        <family val="2"/>
      </rPr>
      <t>"  (Kursnoten aller 4 Halbjahre)</t>
    </r>
  </si>
  <si>
    <r>
      <t>weitere Fächer</t>
    </r>
    <r>
      <rPr>
        <b/>
        <vertAlign val="superscript"/>
        <sz val="10"/>
        <color indexed="12"/>
        <rFont val="Arial"/>
        <family val="2"/>
      </rPr>
      <t xml:space="preserve"> 3) </t>
    </r>
  </si>
  <si>
    <t>(*Nur bestanden, wenn keine 0 NP</t>
  </si>
  <si>
    <t>GEO</t>
  </si>
  <si>
    <t>Sport</t>
  </si>
  <si>
    <t>EVR</t>
  </si>
  <si>
    <t>KR</t>
  </si>
  <si>
    <t>ETH</t>
  </si>
  <si>
    <t>Englisch</t>
  </si>
  <si>
    <t>INF</t>
  </si>
  <si>
    <t>WINF</t>
  </si>
  <si>
    <r>
      <t>"</t>
    </r>
    <r>
      <rPr>
        <b/>
        <sz val="16"/>
        <color indexed="12"/>
        <rFont val="Arial"/>
        <family val="2"/>
      </rPr>
      <t>Pflichtfächer</t>
    </r>
    <r>
      <rPr>
        <sz val="14"/>
        <color indexed="12"/>
        <rFont val="Arial"/>
        <family val="2"/>
      </rPr>
      <t>"  [falls nicht bereits als Prüfungsfach (s.o.) abgerechnet]</t>
    </r>
  </si>
  <si>
    <r>
      <t xml:space="preserve">    ersetzen, </t>
    </r>
    <r>
      <rPr>
        <u/>
        <sz val="8"/>
        <rFont val="Arial"/>
        <family val="2"/>
      </rPr>
      <t>dann</t>
    </r>
    <r>
      <rPr>
        <sz val="8"/>
        <rFont val="Arial"/>
        <family val="2"/>
      </rPr>
      <t xml:space="preserve"> unten in Block II die gerundete Durchschnittspunktzahl der vier im Seminarkurs erzielten Notenpunkte eingeben - und in Block I in Spalte B</t>
    </r>
  </si>
  <si>
    <t xml:space="preserve">    lediglich Seminarkurs eingeben, aber keine Notenpunkte eintragen!</t>
  </si>
  <si>
    <t>Schnitt:</t>
  </si>
  <si>
    <r>
      <t>"ABI-Orakel"</t>
    </r>
    <r>
      <rPr>
        <b/>
        <sz val="12"/>
        <color indexed="10"/>
        <rFont val="Arial"/>
        <family val="2"/>
      </rPr>
      <t xml:space="preserve"> (ab Abi 2024)</t>
    </r>
  </si>
  <si>
    <t>MeN od. DeN</t>
  </si>
  <si>
    <t>Span/N</t>
  </si>
  <si>
    <t>Franz/F</t>
  </si>
  <si>
    <t>Franz/N</t>
  </si>
  <si>
    <t>BIO o CH o PH</t>
  </si>
  <si>
    <t>Deutsch gN</t>
  </si>
  <si>
    <t>Mathe gN</t>
  </si>
  <si>
    <r>
      <t>(mind. 2 K. ) N-Sprache</t>
    </r>
    <r>
      <rPr>
        <b/>
        <vertAlign val="superscript"/>
        <sz val="12"/>
        <rFont val="Arial"/>
        <family val="2"/>
      </rPr>
      <t xml:space="preserve"> 2)</t>
    </r>
  </si>
  <si>
    <r>
      <t>(mind. 2 K.) INF</t>
    </r>
    <r>
      <rPr>
        <b/>
        <vertAlign val="superscript"/>
        <sz val="12"/>
        <rFont val="Arial"/>
        <family val="2"/>
      </rPr>
      <t xml:space="preserve"> 1)</t>
    </r>
  </si>
  <si>
    <t>GlobStud</t>
  </si>
  <si>
    <t>PVM</t>
  </si>
  <si>
    <t>F-Sprache</t>
  </si>
  <si>
    <t>Kunst o Musik</t>
  </si>
  <si>
    <t>Philosophie</t>
  </si>
  <si>
    <r>
      <t>nur in seltenen Fällen</t>
    </r>
    <r>
      <rPr>
        <b/>
        <vertAlign val="superscript"/>
        <sz val="12"/>
        <rFont val="Arial"/>
        <family val="2"/>
      </rPr>
      <t xml:space="preserve"> 3)</t>
    </r>
  </si>
  <si>
    <r>
      <t xml:space="preserve">Rot unterlegte Felder bitte überprüfen. Eine Garantie für die Richtigkeit der Berechnungen wird </t>
    </r>
    <r>
      <rPr>
        <b/>
        <u/>
        <sz val="8"/>
        <color rgb="FF800000"/>
        <rFont val="Arial"/>
        <family val="2"/>
      </rPr>
      <t>nicht</t>
    </r>
    <r>
      <rPr>
        <b/>
        <sz val="8"/>
        <color indexed="16"/>
        <rFont val="Arial"/>
        <family val="2"/>
      </rPr>
      <t xml:space="preserve"> übernommen. Es gilt die BGVO!</t>
    </r>
  </si>
  <si>
    <t xml:space="preserve">    in anzurechnendem Kurs vorliegen.)</t>
  </si>
  <si>
    <r>
      <rPr>
        <sz val="9"/>
        <rFont val="Calibri"/>
        <family val="2"/>
      </rPr>
      <t xml:space="preserve">• </t>
    </r>
    <r>
      <rPr>
        <sz val="9"/>
        <rFont val="Arial"/>
        <family val="2"/>
      </rPr>
      <t xml:space="preserve">Jede Note zählt 4-fach                        </t>
    </r>
    <r>
      <rPr>
        <sz val="9"/>
        <rFont val="Calibri"/>
        <family val="2"/>
      </rPr>
      <t>•</t>
    </r>
    <r>
      <rPr>
        <sz val="9"/>
        <rFont val="Arial"/>
        <family val="2"/>
      </rPr>
      <t xml:space="preserve"> Mind. 20 Pkte in 3 PF  </t>
    </r>
    <r>
      <rPr>
        <sz val="9"/>
        <rFont val="Calibri"/>
        <family val="2"/>
      </rPr>
      <t>•</t>
    </r>
    <r>
      <rPr>
        <sz val="9"/>
        <rFont val="Arial"/>
        <family val="2"/>
      </rPr>
      <t xml:space="preserve"> Mind. 1 eN-PF </t>
    </r>
    <r>
      <rPr>
        <sz val="9"/>
        <rFont val="Calibri"/>
        <family val="2"/>
      </rPr>
      <t>≥</t>
    </r>
    <r>
      <rPr>
        <sz val="9"/>
        <rFont val="Arial"/>
        <family val="2"/>
      </rPr>
      <t xml:space="preserve"> 20 Pkt                                </t>
    </r>
    <r>
      <rPr>
        <sz val="9"/>
        <rFont val="Calibri"/>
        <family val="2"/>
      </rPr>
      <t>•</t>
    </r>
    <r>
      <rPr>
        <sz val="9"/>
        <rFont val="Arial"/>
        <family val="2"/>
      </rPr>
      <t xml:space="preserve"> kein PF mit 0 Pkt           </t>
    </r>
    <r>
      <rPr>
        <sz val="9"/>
        <rFont val="Calibri"/>
        <family val="2"/>
      </rPr>
      <t>•</t>
    </r>
    <r>
      <rPr>
        <sz val="9"/>
        <rFont val="Arial"/>
        <family val="2"/>
      </rPr>
      <t xml:space="preserve"> Seminarkurs kann das 4. od. 5. PF ersetzen         </t>
    </r>
    <r>
      <rPr>
        <sz val="9"/>
        <rFont val="Calibri"/>
        <family val="2"/>
      </rPr>
      <t>•</t>
    </r>
    <r>
      <rPr>
        <sz val="9"/>
        <rFont val="Arial"/>
        <family val="2"/>
      </rPr>
      <t xml:space="preserve"> Prüfungsblock mind. 100 Pkt</t>
    </r>
  </si>
  <si>
    <t>als mögl. "K.O."-Kriterium!</t>
  </si>
  <si>
    <r>
      <rPr>
        <vertAlign val="superscript"/>
        <sz val="12"/>
        <rFont val="Arial"/>
        <family val="2"/>
      </rPr>
      <t>5)</t>
    </r>
    <r>
      <rPr>
        <sz val="12"/>
        <rFont val="Arial"/>
        <family val="2"/>
      </rPr>
      <t xml:space="preserve"> 3. PF</t>
    </r>
  </si>
  <si>
    <r>
      <rPr>
        <vertAlign val="superscript"/>
        <sz val="12"/>
        <rFont val="Arial"/>
        <family val="2"/>
      </rPr>
      <t>5)</t>
    </r>
    <r>
      <rPr>
        <sz val="12"/>
        <rFont val="Arial"/>
        <family val="2"/>
      </rPr>
      <t xml:space="preserve"> 4. PF</t>
    </r>
  </si>
  <si>
    <r>
      <t xml:space="preserve">1) Mindestens 2 Kurse im Fach </t>
    </r>
    <r>
      <rPr>
        <b/>
        <sz val="8"/>
        <rFont val="Arial"/>
        <family val="2"/>
      </rPr>
      <t>Informatik</t>
    </r>
    <r>
      <rPr>
        <sz val="8"/>
        <rFont val="Arial"/>
        <family val="2"/>
      </rPr>
      <t xml:space="preserve"> sind einzubringen.</t>
    </r>
  </si>
  <si>
    <r>
      <t xml:space="preserve">2) Wer in der vorherigen Schule ab Klasse 7 keine </t>
    </r>
    <r>
      <rPr>
        <b/>
        <sz val="8"/>
        <rFont val="Arial"/>
        <family val="2"/>
      </rPr>
      <t>2. Fremdsprache</t>
    </r>
    <r>
      <rPr>
        <sz val="8"/>
        <rFont val="Arial"/>
        <family val="2"/>
      </rPr>
      <t xml:space="preserve"> mind. 4 Folgestufen belegt hatte, muss mindestens 2 Kurse einbringen. 0 NP sind in </t>
    </r>
    <r>
      <rPr>
        <u/>
        <sz val="8"/>
        <rFont val="Arial"/>
        <family val="2"/>
      </rPr>
      <t>keinem</t>
    </r>
    <r>
      <rPr>
        <sz val="8"/>
        <rFont val="Arial"/>
        <family val="2"/>
      </rPr>
      <t xml:space="preserve"> HJ möglich.</t>
    </r>
  </si>
  <si>
    <r>
      <t xml:space="preserve">3) Der </t>
    </r>
    <r>
      <rPr>
        <b/>
        <sz val="8"/>
        <rFont val="Arial"/>
        <family val="2"/>
      </rPr>
      <t>Seminarkurs</t>
    </r>
    <r>
      <rPr>
        <sz val="8"/>
        <rFont val="Arial"/>
        <family val="2"/>
      </rPr>
      <t xml:space="preserve"> kann hier anstelle zweier freiw. einzubringender Kurse eingerechnet werden, </t>
    </r>
    <r>
      <rPr>
        <u/>
        <sz val="8"/>
        <rFont val="Arial"/>
        <family val="2"/>
      </rPr>
      <t>sofern</t>
    </r>
    <r>
      <rPr>
        <sz val="8"/>
        <rFont val="Arial"/>
        <family val="2"/>
      </rPr>
      <t xml:space="preserve"> er nicht ein Prüfungsfach (PF) ersetzt.  </t>
    </r>
    <r>
      <rPr>
        <u/>
        <sz val="8"/>
        <rFont val="Arial"/>
        <family val="2"/>
      </rPr>
      <t>Soll</t>
    </r>
    <r>
      <rPr>
        <sz val="8"/>
        <rFont val="Arial"/>
        <family val="2"/>
      </rPr>
      <t xml:space="preserve"> er aber ein PF</t>
    </r>
  </si>
  <si>
    <r>
      <t xml:space="preserve">5) Wer </t>
    </r>
    <r>
      <rPr>
        <b/>
        <sz val="8"/>
        <rFont val="Arial"/>
        <family val="2"/>
      </rPr>
      <t xml:space="preserve">Engl. </t>
    </r>
    <r>
      <rPr>
        <sz val="8"/>
        <rFont val="Arial"/>
        <family val="2"/>
      </rPr>
      <t>oder</t>
    </r>
    <r>
      <rPr>
        <b/>
        <sz val="8"/>
        <rFont val="Arial"/>
        <family val="2"/>
      </rPr>
      <t xml:space="preserve"> Franz/F</t>
    </r>
    <r>
      <rPr>
        <sz val="8"/>
        <rFont val="Arial"/>
        <family val="2"/>
      </rPr>
      <t xml:space="preserve"> als schrftl. PF hier werten lässt, muss bei der schrftl. Prüfnote das gewichtete </t>
    </r>
    <r>
      <rPr>
        <b/>
        <sz val="8"/>
        <rFont val="Arial"/>
        <family val="2"/>
      </rPr>
      <t>Ergebnis</t>
    </r>
    <r>
      <rPr>
        <sz val="8"/>
        <rFont val="Arial"/>
        <family val="2"/>
      </rPr>
      <t xml:space="preserve"> aus schrftlP (3fach) u KommP (1fach) eintragen.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</si>
</sst>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\ mmm/\ yyyy"/>
  </numFmts>
  <fonts count="57" x14ac:knownFonts="1">
    <font>
      <sz val="10"/>
      <name val="Arial"/>
    </font>
    <font>
      <sz val="12"/>
      <name val="Verdana"/>
      <family val="2"/>
    </font>
    <font>
      <sz val="7.5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8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46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8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2"/>
      <color indexed="9"/>
      <name val="Arial"/>
      <family val="2"/>
    </font>
    <font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b/>
      <sz val="12"/>
      <color indexed="8"/>
      <name val="Arial"/>
      <family val="2"/>
    </font>
    <font>
      <b/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u/>
      <sz val="18"/>
      <color indexed="12"/>
      <name val="Arial"/>
      <family val="2"/>
    </font>
    <font>
      <b/>
      <sz val="8"/>
      <color indexed="16"/>
      <name val="Arial"/>
      <family val="2"/>
    </font>
    <font>
      <sz val="7.5"/>
      <color indexed="16"/>
      <name val="Arial"/>
      <family val="2"/>
    </font>
    <font>
      <sz val="9"/>
      <color indexed="10"/>
      <name val="Verdana"/>
      <family val="2"/>
    </font>
    <font>
      <sz val="9"/>
      <color indexed="10"/>
      <name val="Arial"/>
      <family val="2"/>
    </font>
    <font>
      <b/>
      <vertAlign val="superscript"/>
      <sz val="12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vertAlign val="superscript"/>
      <sz val="10"/>
      <color indexed="12"/>
      <name val="Arial"/>
      <family val="2"/>
    </font>
    <font>
      <b/>
      <sz val="11"/>
      <color indexed="10"/>
      <name val="Arial"/>
      <family val="2"/>
    </font>
    <font>
      <sz val="9.5"/>
      <name val="Verdana"/>
      <family val="2"/>
    </font>
    <font>
      <sz val="9.5"/>
      <color indexed="10"/>
      <name val="Arial"/>
      <family val="2"/>
    </font>
    <font>
      <sz val="10"/>
      <name val="Verdana"/>
      <family val="2"/>
    </font>
    <font>
      <b/>
      <u/>
      <sz val="8"/>
      <color rgb="FF800000"/>
      <name val="Arial"/>
      <family val="2"/>
    </font>
    <font>
      <vertAlign val="superscript"/>
      <sz val="12"/>
      <name val="Arial"/>
      <family val="2"/>
    </font>
    <font>
      <sz val="9"/>
      <name val="Calibri"/>
      <family val="2"/>
    </font>
    <font>
      <b/>
      <sz val="12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1"/>
        <bgColor indexed="46"/>
      </patternFill>
    </fill>
    <fill>
      <patternFill patternType="solid">
        <fgColor indexed="51"/>
        <bgColor indexed="47"/>
      </patternFill>
    </fill>
    <fill>
      <patternFill patternType="solid">
        <fgColor rgb="FFCCFFFF"/>
        <bgColor indexed="46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4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vertical="center"/>
    </xf>
    <xf numFmtId="0" fontId="20" fillId="0" borderId="6" xfId="0" applyFont="1" applyBorder="1" applyAlignment="1">
      <alignment vertical="top" wrapText="1"/>
    </xf>
    <xf numFmtId="0" fontId="11" fillId="0" borderId="6" xfId="0" applyFont="1" applyBorder="1"/>
    <xf numFmtId="0" fontId="35" fillId="2" borderId="5" xfId="0" applyFont="1" applyFill="1" applyBorder="1" applyAlignment="1" applyProtection="1">
      <alignment horizontal="left"/>
      <protection locked="0"/>
    </xf>
    <xf numFmtId="164" fontId="0" fillId="0" borderId="6" xfId="0" applyNumberFormat="1" applyBorder="1"/>
    <xf numFmtId="0" fontId="12" fillId="3" borderId="0" xfId="0" applyFont="1" applyFill="1" applyProtection="1"/>
    <xf numFmtId="0" fontId="34" fillId="3" borderId="0" xfId="0" applyFont="1" applyFill="1" applyProtection="1"/>
    <xf numFmtId="0" fontId="2" fillId="3" borderId="0" xfId="0" applyFont="1" applyFill="1" applyProtection="1"/>
    <xf numFmtId="0" fontId="16" fillId="3" borderId="7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/>
    </xf>
    <xf numFmtId="0" fontId="30" fillId="3" borderId="9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/>
    </xf>
    <xf numFmtId="0" fontId="30" fillId="3" borderId="0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1" fontId="12" fillId="4" borderId="10" xfId="0" applyNumberFormat="1" applyFont="1" applyFill="1" applyBorder="1" applyAlignment="1" applyProtection="1">
      <alignment horizontal="center"/>
    </xf>
    <xf numFmtId="1" fontId="12" fillId="4" borderId="2" xfId="0" applyNumberFormat="1" applyFont="1" applyFill="1" applyBorder="1" applyAlignment="1" applyProtection="1">
      <alignment horizontal="center"/>
    </xf>
    <xf numFmtId="0" fontId="3" fillId="3" borderId="11" xfId="0" applyFont="1" applyFill="1" applyBorder="1" applyProtection="1"/>
    <xf numFmtId="0" fontId="3" fillId="3" borderId="12" xfId="0" applyFont="1" applyFill="1" applyBorder="1" applyProtection="1"/>
    <xf numFmtId="0" fontId="22" fillId="3" borderId="13" xfId="0" applyFont="1" applyFill="1" applyBorder="1" applyAlignment="1" applyProtection="1">
      <alignment horizontal="center"/>
    </xf>
    <xf numFmtId="0" fontId="29" fillId="0" borderId="2" xfId="0" applyFont="1" applyBorder="1" applyProtection="1"/>
    <xf numFmtId="1" fontId="12" fillId="5" borderId="14" xfId="0" applyNumberFormat="1" applyFont="1" applyFill="1" applyBorder="1" applyAlignment="1" applyProtection="1">
      <alignment horizontal="right"/>
    </xf>
    <xf numFmtId="165" fontId="36" fillId="6" borderId="19" xfId="0" applyNumberFormat="1" applyFont="1" applyFill="1" applyBorder="1" applyAlignment="1" applyProtection="1">
      <alignment horizontal="left" vertical="center"/>
    </xf>
    <xf numFmtId="0" fontId="32" fillId="2" borderId="20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/>
      <protection locked="0"/>
    </xf>
    <xf numFmtId="0" fontId="28" fillId="0" borderId="6" xfId="0" quotePrefix="1" applyFont="1" applyBorder="1" applyAlignment="1"/>
    <xf numFmtId="0" fontId="19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horizontal="right"/>
    </xf>
    <xf numFmtId="0" fontId="12" fillId="0" borderId="0" xfId="0" applyFont="1" applyFill="1" applyProtection="1"/>
    <xf numFmtId="1" fontId="12" fillId="3" borderId="2" xfId="0" applyNumberFormat="1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0" fillId="8" borderId="12" xfId="0" applyFont="1" applyFill="1" applyBorder="1" applyProtection="1"/>
    <xf numFmtId="0" fontId="20" fillId="8" borderId="11" xfId="0" applyFont="1" applyFill="1" applyBorder="1" applyAlignment="1" applyProtection="1">
      <alignment horizontal="left"/>
    </xf>
    <xf numFmtId="0" fontId="20" fillId="8" borderId="12" xfId="0" applyFont="1" applyFill="1" applyBorder="1" applyProtection="1"/>
    <xf numFmtId="0" fontId="16" fillId="8" borderId="22" xfId="0" applyFont="1" applyFill="1" applyBorder="1" applyAlignment="1" applyProtection="1">
      <alignment vertical="center"/>
    </xf>
    <xf numFmtId="0" fontId="15" fillId="8" borderId="22" xfId="0" applyFont="1" applyFill="1" applyBorder="1" applyAlignment="1" applyProtection="1">
      <alignment horizontal="center"/>
    </xf>
    <xf numFmtId="0" fontId="5" fillId="8" borderId="23" xfId="0" applyFont="1" applyFill="1" applyBorder="1" applyAlignment="1" applyProtection="1">
      <alignment horizontal="right"/>
    </xf>
    <xf numFmtId="164" fontId="12" fillId="8" borderId="10" xfId="0" applyNumberFormat="1" applyFont="1" applyFill="1" applyBorder="1" applyAlignment="1" applyProtection="1">
      <alignment horizontal="center"/>
    </xf>
    <xf numFmtId="0" fontId="31" fillId="9" borderId="24" xfId="0" applyFont="1" applyFill="1" applyBorder="1" applyAlignment="1" applyProtection="1">
      <alignment horizontal="left" vertical="center" wrapText="1"/>
    </xf>
    <xf numFmtId="0" fontId="42" fillId="9" borderId="24" xfId="0" applyFont="1" applyFill="1" applyBorder="1" applyAlignment="1" applyProtection="1">
      <alignment horizontal="left"/>
    </xf>
    <xf numFmtId="0" fontId="4" fillId="9" borderId="0" xfId="0" applyFont="1" applyFill="1" applyBorder="1" applyAlignment="1" applyProtection="1">
      <alignment horizontal="right" vertical="center"/>
    </xf>
    <xf numFmtId="0" fontId="4" fillId="9" borderId="18" xfId="0" applyFont="1" applyFill="1" applyBorder="1" applyAlignment="1" applyProtection="1">
      <alignment horizontal="right" vertical="center"/>
    </xf>
    <xf numFmtId="165" fontId="36" fillId="9" borderId="19" xfId="0" applyNumberFormat="1" applyFont="1" applyFill="1" applyBorder="1" applyAlignment="1" applyProtection="1">
      <alignment horizontal="left" vertical="center"/>
    </xf>
    <xf numFmtId="0" fontId="43" fillId="9" borderId="24" xfId="0" applyFont="1" applyFill="1" applyBorder="1" applyAlignment="1" applyProtection="1">
      <alignment horizontal="left" vertical="center" wrapText="1"/>
    </xf>
    <xf numFmtId="0" fontId="10" fillId="10" borderId="17" xfId="0" applyFont="1" applyFill="1" applyBorder="1" applyAlignment="1" applyProtection="1">
      <alignment horizontal="center" vertical="top" wrapText="1"/>
    </xf>
    <xf numFmtId="0" fontId="10" fillId="10" borderId="25" xfId="0" applyFont="1" applyFill="1" applyBorder="1" applyAlignment="1" applyProtection="1">
      <alignment horizontal="center" vertical="top" wrapText="1"/>
    </xf>
    <xf numFmtId="0" fontId="10" fillId="10" borderId="0" xfId="0" applyFont="1" applyFill="1" applyBorder="1" applyAlignment="1" applyProtection="1">
      <alignment horizontal="center"/>
    </xf>
    <xf numFmtId="0" fontId="10" fillId="10" borderId="2" xfId="0" applyFont="1" applyFill="1" applyBorder="1" applyAlignment="1" applyProtection="1">
      <alignment horizontal="center"/>
    </xf>
    <xf numFmtId="164" fontId="32" fillId="10" borderId="1" xfId="0" applyNumberFormat="1" applyFont="1" applyFill="1" applyBorder="1" applyAlignment="1" applyProtection="1">
      <alignment horizontal="center"/>
    </xf>
    <xf numFmtId="0" fontId="31" fillId="10" borderId="1" xfId="0" applyFont="1" applyFill="1" applyBorder="1" applyAlignment="1" applyProtection="1">
      <alignment horizontal="center"/>
    </xf>
    <xf numFmtId="0" fontId="32" fillId="10" borderId="1" xfId="0" applyFont="1" applyFill="1" applyBorder="1" applyAlignment="1" applyProtection="1">
      <alignment horizontal="center"/>
    </xf>
    <xf numFmtId="0" fontId="16" fillId="11" borderId="7" xfId="0" applyFont="1" applyFill="1" applyBorder="1" applyAlignment="1" applyProtection="1">
      <alignment horizontal="left" vertical="center"/>
    </xf>
    <xf numFmtId="0" fontId="10" fillId="11" borderId="8" xfId="0" applyFont="1" applyFill="1" applyBorder="1" applyAlignment="1" applyProtection="1">
      <alignment horizontal="right"/>
    </xf>
    <xf numFmtId="0" fontId="10" fillId="11" borderId="0" xfId="0" applyFont="1" applyFill="1" applyBorder="1" applyProtection="1"/>
    <xf numFmtId="0" fontId="10" fillId="11" borderId="0" xfId="0" applyFont="1" applyFill="1" applyBorder="1" applyAlignment="1" applyProtection="1">
      <alignment horizontal="center"/>
    </xf>
    <xf numFmtId="0" fontId="4" fillId="11" borderId="0" xfId="0" applyFont="1" applyFill="1" applyBorder="1" applyAlignment="1" applyProtection="1">
      <alignment horizontal="center"/>
    </xf>
    <xf numFmtId="0" fontId="4" fillId="11" borderId="0" xfId="0" applyFont="1" applyFill="1" applyBorder="1" applyProtection="1"/>
    <xf numFmtId="0" fontId="4" fillId="11" borderId="2" xfId="0" applyFont="1" applyFill="1" applyBorder="1" applyAlignment="1" applyProtection="1">
      <alignment horizontal="right"/>
    </xf>
    <xf numFmtId="0" fontId="4" fillId="11" borderId="8" xfId="0" applyFont="1" applyFill="1" applyBorder="1" applyAlignment="1" applyProtection="1">
      <alignment horizontal="right"/>
    </xf>
    <xf numFmtId="0" fontId="33" fillId="11" borderId="8" xfId="0" applyFont="1" applyFill="1" applyBorder="1" applyAlignment="1" applyProtection="1">
      <alignment horizontal="right"/>
    </xf>
    <xf numFmtId="0" fontId="6" fillId="11" borderId="0" xfId="0" applyFont="1" applyFill="1" applyBorder="1" applyAlignment="1" applyProtection="1">
      <alignment horizontal="center"/>
    </xf>
    <xf numFmtId="2" fontId="4" fillId="11" borderId="0" xfId="0" applyNumberFormat="1" applyFont="1" applyFill="1" applyBorder="1" applyAlignment="1" applyProtection="1">
      <alignment horizontal="center"/>
    </xf>
    <xf numFmtId="0" fontId="10" fillId="7" borderId="2" xfId="0" applyFont="1" applyFill="1" applyBorder="1" applyAlignment="1" applyProtection="1">
      <alignment horizontal="center"/>
    </xf>
    <xf numFmtId="0" fontId="10" fillId="7" borderId="12" xfId="0" applyFont="1" applyFill="1" applyBorder="1" applyProtection="1"/>
    <xf numFmtId="0" fontId="10" fillId="7" borderId="12" xfId="0" applyFont="1" applyFill="1" applyBorder="1" applyAlignment="1" applyProtection="1">
      <alignment horizontal="center"/>
    </xf>
    <xf numFmtId="0" fontId="4" fillId="7" borderId="12" xfId="0" applyFont="1" applyFill="1" applyBorder="1" applyAlignment="1" applyProtection="1">
      <alignment horizontal="center"/>
    </xf>
    <xf numFmtId="0" fontId="5" fillId="7" borderId="12" xfId="0" applyFont="1" applyFill="1" applyBorder="1" applyAlignment="1" applyProtection="1">
      <alignment horizontal="right"/>
    </xf>
    <xf numFmtId="0" fontId="10" fillId="12" borderId="2" xfId="0" applyFont="1" applyFill="1" applyBorder="1" applyAlignment="1" applyProtection="1">
      <alignment horizontal="center"/>
    </xf>
    <xf numFmtId="164" fontId="49" fillId="0" borderId="0" xfId="0" applyNumberFormat="1" applyFont="1" applyFill="1" applyBorder="1" applyAlignment="1" applyProtection="1">
      <alignment horizontal="center"/>
    </xf>
    <xf numFmtId="0" fontId="50" fillId="0" borderId="0" xfId="0" applyFont="1" applyFill="1" applyProtection="1"/>
    <xf numFmtId="0" fontId="51" fillId="0" borderId="0" xfId="0" applyFont="1" applyFill="1" applyProtection="1"/>
    <xf numFmtId="164" fontId="51" fillId="0" borderId="0" xfId="0" applyNumberFormat="1" applyFont="1" applyFill="1" applyBorder="1" applyAlignment="1" applyProtection="1">
      <alignment horizontal="center"/>
    </xf>
    <xf numFmtId="0" fontId="50" fillId="0" borderId="0" xfId="0" applyFont="1" applyFill="1" applyAlignment="1" applyProtection="1">
      <alignment horizontal="center"/>
    </xf>
    <xf numFmtId="0" fontId="52" fillId="0" borderId="0" xfId="0" applyFont="1" applyAlignment="1" applyProtection="1">
      <alignment horizontal="left"/>
    </xf>
    <xf numFmtId="0" fontId="52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4" fillId="13" borderId="0" xfId="0" applyFont="1" applyFill="1" applyBorder="1" applyAlignment="1" applyProtection="1">
      <alignment horizontal="center"/>
    </xf>
    <xf numFmtId="0" fontId="7" fillId="15" borderId="15" xfId="0" applyFont="1" applyFill="1" applyBorder="1" applyProtection="1"/>
    <xf numFmtId="0" fontId="7" fillId="15" borderId="0" xfId="0" applyFont="1" applyFill="1" applyProtection="1"/>
    <xf numFmtId="0" fontId="1" fillId="15" borderId="15" xfId="0" applyFont="1" applyFill="1" applyBorder="1" applyAlignment="1" applyProtection="1">
      <alignment horizontal="center"/>
    </xf>
    <xf numFmtId="0" fontId="1" fillId="15" borderId="16" xfId="0" applyFont="1" applyFill="1" applyBorder="1" applyAlignment="1" applyProtection="1">
      <alignment horizontal="center"/>
    </xf>
    <xf numFmtId="0" fontId="7" fillId="15" borderId="17" xfId="0" applyFont="1" applyFill="1" applyBorder="1" applyProtection="1"/>
    <xf numFmtId="0" fontId="1" fillId="15" borderId="0" xfId="0" applyFont="1" applyFill="1" applyBorder="1" applyProtection="1"/>
    <xf numFmtId="0" fontId="1" fillId="15" borderId="0" xfId="0" applyFont="1" applyFill="1" applyBorder="1" applyAlignment="1" applyProtection="1">
      <alignment horizontal="center"/>
    </xf>
    <xf numFmtId="0" fontId="1" fillId="15" borderId="18" xfId="0" applyFont="1" applyFill="1" applyBorder="1" applyAlignment="1" applyProtection="1">
      <alignment horizontal="center"/>
    </xf>
    <xf numFmtId="0" fontId="7" fillId="15" borderId="0" xfId="0" applyFont="1" applyFill="1" applyBorder="1" applyProtection="1"/>
    <xf numFmtId="0" fontId="7" fillId="15" borderId="0" xfId="0" applyFont="1" applyFill="1" applyBorder="1" applyAlignment="1" applyProtection="1">
      <alignment horizontal="center"/>
    </xf>
    <xf numFmtId="0" fontId="9" fillId="15" borderId="18" xfId="0" applyFont="1" applyFill="1" applyBorder="1" applyAlignment="1" applyProtection="1">
      <alignment horizontal="center"/>
    </xf>
    <xf numFmtId="0" fontId="40" fillId="15" borderId="0" xfId="0" applyFont="1" applyFill="1" applyBorder="1" applyProtection="1"/>
    <xf numFmtId="0" fontId="40" fillId="15" borderId="0" xfId="0" applyFont="1" applyFill="1" applyBorder="1" applyAlignment="1" applyProtection="1">
      <alignment horizontal="center"/>
    </xf>
    <xf numFmtId="0" fontId="41" fillId="15" borderId="18" xfId="0" applyFont="1" applyFill="1" applyBorder="1" applyAlignment="1" applyProtection="1">
      <alignment horizontal="right"/>
    </xf>
    <xf numFmtId="0" fontId="40" fillId="15" borderId="17" xfId="0" applyFont="1" applyFill="1" applyBorder="1" applyProtection="1"/>
    <xf numFmtId="0" fontId="1" fillId="15" borderId="32" xfId="0" applyFont="1" applyFill="1" applyBorder="1" applyProtection="1"/>
    <xf numFmtId="0" fontId="56" fillId="7" borderId="32" xfId="0" applyFont="1" applyFill="1" applyBorder="1" applyProtection="1"/>
    <xf numFmtId="0" fontId="23" fillId="15" borderId="0" xfId="0" applyFont="1" applyFill="1" applyBorder="1" applyProtection="1"/>
    <xf numFmtId="0" fontId="23" fillId="15" borderId="0" xfId="0" applyFont="1" applyFill="1" applyBorder="1" applyAlignment="1" applyProtection="1">
      <alignment horizontal="center"/>
    </xf>
    <xf numFmtId="0" fontId="9" fillId="15" borderId="18" xfId="0" applyFont="1" applyFill="1" applyBorder="1" applyAlignment="1" applyProtection="1">
      <alignment horizontal="right"/>
    </xf>
    <xf numFmtId="0" fontId="18" fillId="14" borderId="0" xfId="0" applyFont="1" applyFill="1" applyAlignment="1" applyProtection="1">
      <alignment wrapText="1"/>
    </xf>
    <xf numFmtId="0" fontId="18" fillId="0" borderId="0" xfId="0" applyFont="1" applyAlignment="1">
      <alignment wrapText="1"/>
    </xf>
    <xf numFmtId="0" fontId="7" fillId="3" borderId="26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16" fillId="3" borderId="27" xfId="0" applyFont="1" applyFill="1" applyBorder="1" applyAlignment="1" applyProtection="1">
      <alignment horizontal="center"/>
    </xf>
    <xf numFmtId="0" fontId="15" fillId="3" borderId="27" xfId="0" applyFont="1" applyFill="1" applyBorder="1" applyAlignment="1" applyProtection="1">
      <alignment horizontal="center"/>
    </xf>
    <xf numFmtId="0" fontId="15" fillId="3" borderId="28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right"/>
      <protection locked="0"/>
    </xf>
    <xf numFmtId="0" fontId="0" fillId="3" borderId="0" xfId="0" applyFill="1" applyBorder="1" applyAlignment="1" applyProtection="1">
      <alignment horizontal="right"/>
      <protection locked="0"/>
    </xf>
    <xf numFmtId="0" fontId="0" fillId="3" borderId="29" xfId="0" applyFill="1" applyBorder="1" applyAlignment="1" applyProtection="1">
      <alignment horizontal="right"/>
      <protection locked="0"/>
    </xf>
    <xf numFmtId="0" fontId="19" fillId="3" borderId="0" xfId="0" applyFont="1" applyFill="1" applyAlignment="1" applyProtection="1">
      <alignment horizontal="right"/>
    </xf>
    <xf numFmtId="0" fontId="8" fillId="3" borderId="0" xfId="0" applyFont="1" applyFill="1" applyAlignment="1">
      <alignment horizontal="right"/>
    </xf>
    <xf numFmtId="0" fontId="4" fillId="3" borderId="8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29" xfId="0" applyFill="1" applyBorder="1" applyAlignment="1" applyProtection="1">
      <alignment horizontal="right"/>
    </xf>
    <xf numFmtId="0" fontId="45" fillId="3" borderId="8" xfId="0" applyFont="1" applyFill="1" applyBorder="1" applyAlignment="1" applyProtection="1">
      <alignment horizontal="left" vertical="center"/>
    </xf>
    <xf numFmtId="0" fontId="47" fillId="3" borderId="0" xfId="0" applyFont="1" applyFill="1" applyBorder="1" applyAlignment="1" applyProtection="1">
      <alignment horizontal="left" vertical="center"/>
    </xf>
    <xf numFmtId="0" fontId="47" fillId="3" borderId="2" xfId="0" applyFont="1" applyFill="1" applyBorder="1" applyAlignment="1" applyProtection="1">
      <alignment horizontal="left" vertical="center"/>
    </xf>
    <xf numFmtId="0" fontId="32" fillId="3" borderId="8" xfId="0" applyFont="1" applyFill="1" applyBorder="1" applyAlignment="1" applyProtection="1">
      <alignment horizontal="left" vertical="center"/>
    </xf>
    <xf numFmtId="0" fontId="20" fillId="11" borderId="27" xfId="0" applyFont="1" applyFill="1" applyBorder="1" applyAlignment="1" applyProtection="1">
      <alignment horizontal="left" vertical="center"/>
    </xf>
    <xf numFmtId="0" fontId="16" fillId="11" borderId="27" xfId="0" applyFont="1" applyFill="1" applyBorder="1" applyAlignment="1" applyProtection="1">
      <alignment horizontal="center"/>
    </xf>
    <xf numFmtId="0" fontId="16" fillId="11" borderId="28" xfId="0" applyFont="1" applyFill="1" applyBorder="1" applyAlignment="1" applyProtection="1">
      <alignment horizontal="center"/>
    </xf>
    <xf numFmtId="0" fontId="39" fillId="9" borderId="24" xfId="0" applyFont="1" applyFill="1" applyBorder="1" applyAlignment="1" applyProtection="1">
      <alignment horizontal="center" vertical="center" wrapText="1"/>
    </xf>
    <xf numFmtId="0" fontId="19" fillId="9" borderId="0" xfId="0" applyFont="1" applyFill="1" applyBorder="1" applyAlignment="1" applyProtection="1">
      <alignment horizontal="center" vertical="center" wrapText="1"/>
    </xf>
    <xf numFmtId="0" fontId="19" fillId="9" borderId="2" xfId="0" applyFont="1" applyFill="1" applyBorder="1" applyAlignment="1" applyProtection="1">
      <alignment horizontal="center" vertical="center" wrapText="1"/>
    </xf>
    <xf numFmtId="0" fontId="30" fillId="2" borderId="30" xfId="0" applyFont="1" applyFill="1" applyBorder="1" applyAlignment="1" applyProtection="1">
      <alignment horizontal="left" vertical="center"/>
      <protection locked="0"/>
    </xf>
    <xf numFmtId="0" fontId="30" fillId="2" borderId="20" xfId="0" applyFont="1" applyFill="1" applyBorder="1" applyAlignment="1" applyProtection="1">
      <alignment vertical="center"/>
      <protection locked="0"/>
    </xf>
    <xf numFmtId="0" fontId="30" fillId="2" borderId="31" xfId="0" applyFont="1" applyFill="1" applyBorder="1" applyAlignment="1" applyProtection="1">
      <alignment vertical="center"/>
      <protection locked="0"/>
    </xf>
    <xf numFmtId="0" fontId="4" fillId="9" borderId="0" xfId="0" applyFont="1" applyFill="1" applyBorder="1" applyAlignment="1" applyProtection="1">
      <alignment horizontal="right" vertical="center"/>
    </xf>
    <xf numFmtId="0" fontId="3" fillId="9" borderId="0" xfId="0" applyFont="1" applyFill="1" applyBorder="1" applyAlignment="1" applyProtection="1">
      <alignment vertical="center"/>
    </xf>
    <xf numFmtId="0" fontId="14" fillId="10" borderId="8" xfId="0" applyFont="1" applyFill="1" applyBorder="1" applyAlignment="1" applyProtection="1">
      <alignment wrapText="1"/>
    </xf>
    <xf numFmtId="0" fontId="0" fillId="10" borderId="18" xfId="0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right" vertical="center"/>
    </xf>
    <xf numFmtId="0" fontId="3" fillId="9" borderId="18" xfId="0" applyFont="1" applyFill="1" applyBorder="1" applyAlignment="1" applyProtection="1">
      <alignment vertical="center"/>
    </xf>
    <xf numFmtId="0" fontId="37" fillId="9" borderId="0" xfId="0" applyFont="1" applyFill="1" applyBorder="1" applyAlignment="1" applyProtection="1">
      <alignment horizontal="left" vertical="center"/>
    </xf>
    <xf numFmtId="0" fontId="38" fillId="9" borderId="0" xfId="0" applyFont="1" applyFill="1" applyAlignment="1">
      <alignment horizontal="left" vertical="center"/>
    </xf>
    <xf numFmtId="0" fontId="38" fillId="9" borderId="2" xfId="0" applyFont="1" applyFill="1" applyBorder="1" applyAlignment="1">
      <alignment horizontal="left" vertical="center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23" xfId="0" applyFont="1" applyFill="1" applyBorder="1" applyAlignment="1" applyProtection="1">
      <alignment horizontal="center" vertical="center" wrapText="1"/>
    </xf>
    <xf numFmtId="49" fontId="32" fillId="2" borderId="30" xfId="0" applyNumberFormat="1" applyFont="1" applyFill="1" applyBorder="1" applyAlignment="1" applyProtection="1">
      <alignment horizontal="left" vertical="center"/>
      <protection locked="0"/>
    </xf>
    <xf numFmtId="49" fontId="32" fillId="2" borderId="20" xfId="0" applyNumberFormat="1" applyFont="1" applyFill="1" applyBorder="1" applyAlignment="1" applyProtection="1">
      <alignment horizontal="left" vertical="center"/>
      <protection locked="0"/>
    </xf>
    <xf numFmtId="49" fontId="32" fillId="2" borderId="31" xfId="0" applyNumberFormat="1" applyFont="1" applyFill="1" applyBorder="1" applyAlignment="1" applyProtection="1">
      <alignment horizontal="left" vertical="center"/>
      <protection locked="0"/>
    </xf>
    <xf numFmtId="0" fontId="20" fillId="3" borderId="27" xfId="0" applyFont="1" applyFill="1" applyBorder="1" applyAlignment="1" applyProtection="1">
      <alignment horizontal="left" vertical="center"/>
    </xf>
    <xf numFmtId="0" fontId="13" fillId="3" borderId="27" xfId="0" applyFont="1" applyFill="1" applyBorder="1" applyAlignment="1" applyProtection="1">
      <alignment horizontal="left" vertical="center"/>
    </xf>
    <xf numFmtId="0" fontId="0" fillId="3" borderId="27" xfId="0" applyFill="1" applyBorder="1" applyAlignment="1" applyProtection="1">
      <alignment horizontal="left" vertical="center"/>
    </xf>
  </cellXfs>
  <cellStyles count="1">
    <cellStyle name="Standard" xfId="0" builtinId="0"/>
  </cellStyles>
  <dxfs count="8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666750</xdr:colOff>
          <xdr:row>1</xdr:row>
          <xdr:rowOff>50800</xdr:rowOff>
        </xdr:from>
        <xdr:to>
          <xdr:col>7</xdr:col>
          <xdr:colOff>889000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1778000</xdr:colOff>
          <xdr:row>1</xdr:row>
          <xdr:rowOff>57150</xdr:rowOff>
        </xdr:from>
        <xdr:to>
          <xdr:col>0</xdr:col>
          <xdr:colOff>2038350</xdr:colOff>
          <xdr:row>1</xdr:row>
          <xdr:rowOff>342900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view="pageBreakPreview" zoomScaleNormal="100" zoomScaleSheetLayoutView="100" workbookViewId="0">
      <selection activeCell="C4" sqref="C4:E4"/>
    </sheetView>
  </sheetViews>
  <sheetFormatPr baseColWidth="10" defaultColWidth="11.453125" defaultRowHeight="15" x14ac:dyDescent="0.3"/>
  <cols>
    <col min="1" max="1" width="29.453125" style="1" customWidth="1"/>
    <col min="2" max="2" width="16.453125" style="1" customWidth="1"/>
    <col min="3" max="6" width="10.26953125" style="2" customWidth="1"/>
    <col min="7" max="7" width="8.6328125" style="2" customWidth="1"/>
    <col min="8" max="8" width="13.26953125" style="6" customWidth="1"/>
    <col min="9" max="9" width="11.453125" style="1" hidden="1" customWidth="1"/>
    <col min="10" max="10" width="0" style="1" hidden="1" customWidth="1"/>
    <col min="11" max="16384" width="11.453125" style="1"/>
  </cols>
  <sheetData>
    <row r="1" spans="1:10" ht="7.5" customHeight="1" thickBot="1" x14ac:dyDescent="0.35"/>
    <row r="2" spans="1:10" ht="27.75" customHeight="1" thickTop="1" x14ac:dyDescent="0.3">
      <c r="A2" s="142" t="s">
        <v>53</v>
      </c>
      <c r="B2" s="143"/>
      <c r="C2" s="143"/>
      <c r="D2" s="143"/>
      <c r="E2" s="143"/>
      <c r="F2" s="143"/>
      <c r="G2" s="143"/>
      <c r="H2" s="144"/>
      <c r="I2" s="8"/>
      <c r="J2"/>
    </row>
    <row r="3" spans="1:10" ht="18" customHeight="1" x14ac:dyDescent="0.3">
      <c r="A3" s="59" t="s">
        <v>49</v>
      </c>
      <c r="B3" s="154"/>
      <c r="C3" s="155"/>
      <c r="D3" s="155"/>
      <c r="E3" s="155"/>
      <c r="F3" s="155"/>
      <c r="G3" s="155"/>
      <c r="H3" s="156"/>
      <c r="I3" s="7"/>
    </row>
    <row r="4" spans="1:10" ht="21.75" customHeight="1" x14ac:dyDescent="0.3">
      <c r="A4" s="60" t="s">
        <v>50</v>
      </c>
      <c r="B4" s="61" t="s">
        <v>13</v>
      </c>
      <c r="C4" s="145"/>
      <c r="D4" s="146"/>
      <c r="E4" s="147"/>
      <c r="F4" s="148" t="s">
        <v>15</v>
      </c>
      <c r="G4" s="149"/>
      <c r="H4" s="63"/>
      <c r="I4" s="43"/>
    </row>
    <row r="5" spans="1:10" ht="21" customHeight="1" x14ac:dyDescent="0.3">
      <c r="A5" s="60" t="s">
        <v>51</v>
      </c>
      <c r="B5" s="62" t="s">
        <v>14</v>
      </c>
      <c r="C5" s="159"/>
      <c r="D5" s="160"/>
      <c r="E5" s="161"/>
      <c r="F5" s="152" t="s">
        <v>16</v>
      </c>
      <c r="G5" s="153"/>
      <c r="H5" s="45"/>
      <c r="I5" s="44"/>
    </row>
    <row r="6" spans="1:10" ht="29.25" customHeight="1" thickBot="1" x14ac:dyDescent="0.35">
      <c r="A6" s="64" t="s">
        <v>91</v>
      </c>
      <c r="B6" s="157" t="s">
        <v>72</v>
      </c>
      <c r="C6" s="157"/>
      <c r="D6" s="157"/>
      <c r="E6" s="157"/>
      <c r="F6" s="157"/>
      <c r="G6" s="157"/>
      <c r="H6" s="158"/>
      <c r="I6" s="7"/>
    </row>
    <row r="7" spans="1:10" ht="20.25" customHeight="1" x14ac:dyDescent="0.5">
      <c r="A7" s="27" t="s">
        <v>21</v>
      </c>
      <c r="B7" s="162" t="s">
        <v>22</v>
      </c>
      <c r="C7" s="163"/>
      <c r="D7" s="164"/>
      <c r="E7" s="124" t="s">
        <v>20</v>
      </c>
      <c r="F7" s="125"/>
      <c r="G7" s="125"/>
      <c r="H7" s="126"/>
      <c r="I7" s="41"/>
    </row>
    <row r="8" spans="1:10" ht="28.5" customHeight="1" x14ac:dyDescent="0.35">
      <c r="A8" s="150" t="s">
        <v>35</v>
      </c>
      <c r="B8" s="151"/>
      <c r="C8" s="65" t="s">
        <v>32</v>
      </c>
      <c r="D8" s="65" t="s">
        <v>52</v>
      </c>
      <c r="E8" s="65" t="s">
        <v>33</v>
      </c>
      <c r="F8" s="66" t="s">
        <v>34</v>
      </c>
      <c r="G8" s="67" t="s">
        <v>5</v>
      </c>
      <c r="H8" s="68" t="s">
        <v>6</v>
      </c>
      <c r="I8" s="7"/>
    </row>
    <row r="9" spans="1:10" s="9" customFormat="1" ht="20.5" thickBot="1" x14ac:dyDescent="0.35">
      <c r="A9" s="135" t="s">
        <v>57</v>
      </c>
      <c r="B9" s="136"/>
      <c r="C9" s="136"/>
      <c r="D9" s="136"/>
      <c r="E9" s="136"/>
      <c r="F9" s="136"/>
      <c r="G9" s="136"/>
      <c r="H9" s="137"/>
      <c r="I9" s="10"/>
      <c r="J9" s="94" t="s">
        <v>71</v>
      </c>
    </row>
    <row r="10" spans="1:10" ht="16" thickBot="1" x14ac:dyDescent="0.4">
      <c r="A10" s="28" t="s">
        <v>17</v>
      </c>
      <c r="B10" s="16" t="s">
        <v>12</v>
      </c>
      <c r="C10" s="34"/>
      <c r="D10" s="34"/>
      <c r="E10" s="34"/>
      <c r="F10" s="34"/>
      <c r="G10" s="29">
        <f>COUNTIF(C10:F10,"&gt;0")</f>
        <v>0</v>
      </c>
      <c r="H10" s="88">
        <f>SUM(C10:F10)*2</f>
        <v>0</v>
      </c>
      <c r="J10" s="95" t="e">
        <f>AVERAGE(C10:F10)</f>
        <v>#DIV/0!</v>
      </c>
    </row>
    <row r="11" spans="1:10" ht="16" thickBot="1" x14ac:dyDescent="0.4">
      <c r="A11" s="28" t="s">
        <v>18</v>
      </c>
      <c r="B11" s="16" t="s">
        <v>73</v>
      </c>
      <c r="C11" s="34"/>
      <c r="D11" s="34"/>
      <c r="E11" s="34"/>
      <c r="F11" s="34"/>
      <c r="G11" s="29">
        <f>COUNTIF(C11:F11,"&gt;0")</f>
        <v>0</v>
      </c>
      <c r="H11" s="68">
        <f>SUM(C11:F11)</f>
        <v>0</v>
      </c>
      <c r="J11" s="95" t="e">
        <f t="shared" ref="J11:J37" si="0">AVERAGE(C11:F11)</f>
        <v>#DIV/0!</v>
      </c>
    </row>
    <row r="12" spans="1:10" ht="16" thickBot="1" x14ac:dyDescent="0.4">
      <c r="A12" s="28" t="s">
        <v>19</v>
      </c>
      <c r="B12" s="15"/>
      <c r="C12" s="34"/>
      <c r="D12" s="34"/>
      <c r="E12" s="34"/>
      <c r="F12" s="34"/>
      <c r="G12" s="29">
        <f>COUNTIF(C12:F12,"&gt;0")</f>
        <v>0</v>
      </c>
      <c r="H12" s="68">
        <f>SUM(C12:F12)</f>
        <v>0</v>
      </c>
      <c r="J12" s="95" t="e">
        <f t="shared" si="0"/>
        <v>#DIV/0!</v>
      </c>
    </row>
    <row r="13" spans="1:10" ht="16" thickBot="1" x14ac:dyDescent="0.4">
      <c r="A13" s="28" t="s">
        <v>2</v>
      </c>
      <c r="B13" s="15"/>
      <c r="C13" s="34"/>
      <c r="D13" s="34"/>
      <c r="E13" s="34"/>
      <c r="F13" s="34"/>
      <c r="G13" s="29">
        <f>COUNTIF(C13:F13,"&gt;0")</f>
        <v>0</v>
      </c>
      <c r="H13" s="68">
        <f>SUM(C13:F13)</f>
        <v>0</v>
      </c>
      <c r="J13" s="95" t="e">
        <f t="shared" si="0"/>
        <v>#DIV/0!</v>
      </c>
    </row>
    <row r="14" spans="1:10" ht="16" thickBot="1" x14ac:dyDescent="0.4">
      <c r="A14" s="28" t="s">
        <v>3</v>
      </c>
      <c r="B14" s="15"/>
      <c r="C14" s="34"/>
      <c r="D14" s="34"/>
      <c r="E14" s="34"/>
      <c r="F14" s="34"/>
      <c r="G14" s="29">
        <f>COUNTIF(C14:F14,"&gt;0")</f>
        <v>0</v>
      </c>
      <c r="H14" s="68">
        <f>SUM(C14:F14)</f>
        <v>0</v>
      </c>
      <c r="J14" s="95" t="e">
        <f t="shared" si="0"/>
        <v>#DIV/0!</v>
      </c>
    </row>
    <row r="15" spans="1:10" s="9" customFormat="1" ht="20.5" thickBot="1" x14ac:dyDescent="0.35">
      <c r="A15" s="135" t="s">
        <v>68</v>
      </c>
      <c r="B15" s="136"/>
      <c r="C15" s="136"/>
      <c r="D15" s="136"/>
      <c r="E15" s="136"/>
      <c r="F15" s="136"/>
      <c r="G15" s="136"/>
      <c r="H15" s="137"/>
      <c r="J15" s="95"/>
    </row>
    <row r="16" spans="1:10" ht="16" thickBot="1" x14ac:dyDescent="0.4">
      <c r="A16" s="28" t="s">
        <v>84</v>
      </c>
      <c r="B16" s="16" t="s">
        <v>65</v>
      </c>
      <c r="C16" s="34"/>
      <c r="D16" s="34"/>
      <c r="E16" s="34"/>
      <c r="F16" s="34"/>
      <c r="G16" s="29">
        <f>COUNTIF(C16:F16,"&gt;0")</f>
        <v>0</v>
      </c>
      <c r="H16" s="68">
        <f>SUM(C16:F16)</f>
        <v>0</v>
      </c>
      <c r="J16" s="95" t="e">
        <f t="shared" si="0"/>
        <v>#DIV/0!</v>
      </c>
    </row>
    <row r="17" spans="1:10" ht="16" thickBot="1" x14ac:dyDescent="0.4">
      <c r="A17" s="28" t="s">
        <v>84</v>
      </c>
      <c r="B17" s="16" t="s">
        <v>75</v>
      </c>
      <c r="C17" s="34"/>
      <c r="D17" s="34"/>
      <c r="E17" s="34"/>
      <c r="F17" s="34"/>
      <c r="G17" s="29">
        <f t="shared" ref="G17:G28" si="1">COUNTIF(C17:F17,"&gt;0")</f>
        <v>0</v>
      </c>
      <c r="H17" s="68">
        <f t="shared" ref="H17:H28" si="2">SUM(C17:F17)</f>
        <v>0</v>
      </c>
      <c r="J17" s="95" t="e">
        <f t="shared" si="0"/>
        <v>#DIV/0!</v>
      </c>
    </row>
    <row r="18" spans="1:10" ht="16" thickBot="1" x14ac:dyDescent="0.4">
      <c r="A18" s="28" t="s">
        <v>56</v>
      </c>
      <c r="B18" s="16" t="s">
        <v>78</v>
      </c>
      <c r="C18" s="34"/>
      <c r="D18" s="34"/>
      <c r="E18" s="34"/>
      <c r="F18" s="34"/>
      <c r="G18" s="29">
        <f t="shared" si="1"/>
        <v>0</v>
      </c>
      <c r="H18" s="68">
        <f t="shared" si="2"/>
        <v>0</v>
      </c>
      <c r="J18" s="95" t="e">
        <f t="shared" si="0"/>
        <v>#DIV/0!</v>
      </c>
    </row>
    <row r="19" spans="1:10" ht="16" thickBot="1" x14ac:dyDescent="0.4">
      <c r="A19" s="28" t="s">
        <v>56</v>
      </c>
      <c r="B19" s="16" t="s">
        <v>79</v>
      </c>
      <c r="C19" s="34"/>
      <c r="D19" s="34"/>
      <c r="E19" s="34"/>
      <c r="F19" s="34"/>
      <c r="G19" s="29">
        <f t="shared" si="1"/>
        <v>0</v>
      </c>
      <c r="H19" s="68">
        <f t="shared" si="2"/>
        <v>0</v>
      </c>
      <c r="J19" s="95" t="e">
        <f t="shared" si="0"/>
        <v>#DIV/0!</v>
      </c>
    </row>
    <row r="20" spans="1:10" ht="16" thickBot="1" x14ac:dyDescent="0.4">
      <c r="A20" s="28" t="s">
        <v>56</v>
      </c>
      <c r="B20" s="16" t="s">
        <v>47</v>
      </c>
      <c r="C20" s="34"/>
      <c r="D20" s="34"/>
      <c r="E20" s="34"/>
      <c r="F20" s="34"/>
      <c r="G20" s="29">
        <f t="shared" si="1"/>
        <v>0</v>
      </c>
      <c r="H20" s="68">
        <f t="shared" si="2"/>
        <v>0</v>
      </c>
      <c r="J20" s="95" t="e">
        <f t="shared" si="0"/>
        <v>#DIV/0!</v>
      </c>
    </row>
    <row r="21" spans="1:10" ht="16" thickBot="1" x14ac:dyDescent="0.4">
      <c r="A21" s="28" t="s">
        <v>56</v>
      </c>
      <c r="B21" s="16" t="s">
        <v>77</v>
      </c>
      <c r="C21" s="34"/>
      <c r="D21" s="34"/>
      <c r="E21" s="34"/>
      <c r="F21" s="34"/>
      <c r="G21" s="29">
        <f t="shared" si="1"/>
        <v>0</v>
      </c>
      <c r="H21" s="68">
        <f t="shared" si="2"/>
        <v>0</v>
      </c>
      <c r="J21" s="95" t="e">
        <f t="shared" si="0"/>
        <v>#DIV/0!</v>
      </c>
    </row>
    <row r="22" spans="1:10" ht="16" thickBot="1" x14ac:dyDescent="0.4">
      <c r="A22" s="28" t="s">
        <v>56</v>
      </c>
      <c r="B22" s="16"/>
      <c r="C22" s="34"/>
      <c r="D22" s="34"/>
      <c r="E22" s="34"/>
      <c r="F22" s="34"/>
      <c r="G22" s="29">
        <f t="shared" si="1"/>
        <v>0</v>
      </c>
      <c r="H22" s="68">
        <f t="shared" si="2"/>
        <v>0</v>
      </c>
      <c r="J22" s="95" t="e">
        <f t="shared" si="0"/>
        <v>#DIV/0!</v>
      </c>
    </row>
    <row r="23" spans="1:10" ht="18" thickBot="1" x14ac:dyDescent="0.4">
      <c r="A23" s="28" t="s">
        <v>81</v>
      </c>
      <c r="B23" s="16" t="s">
        <v>66</v>
      </c>
      <c r="C23" s="34"/>
      <c r="D23" s="34"/>
      <c r="E23" s="34"/>
      <c r="F23" s="34"/>
      <c r="G23" s="29">
        <f t="shared" si="1"/>
        <v>0</v>
      </c>
      <c r="H23" s="68">
        <f t="shared" si="2"/>
        <v>0</v>
      </c>
      <c r="J23" s="95" t="e">
        <f t="shared" si="0"/>
        <v>#DIV/0!</v>
      </c>
    </row>
    <row r="24" spans="1:10" ht="18" thickBot="1" x14ac:dyDescent="0.4">
      <c r="A24" s="28" t="s">
        <v>80</v>
      </c>
      <c r="B24" s="16" t="s">
        <v>76</v>
      </c>
      <c r="C24" s="34"/>
      <c r="D24" s="34"/>
      <c r="E24" s="34"/>
      <c r="F24" s="34"/>
      <c r="G24" s="29">
        <f t="shared" si="1"/>
        <v>0</v>
      </c>
      <c r="H24" s="68">
        <f t="shared" si="2"/>
        <v>0</v>
      </c>
      <c r="J24" s="95" t="e">
        <f t="shared" si="0"/>
        <v>#DIV/0!</v>
      </c>
    </row>
    <row r="25" spans="1:10" ht="18" thickBot="1" x14ac:dyDescent="0.4">
      <c r="A25" s="28" t="s">
        <v>80</v>
      </c>
      <c r="B25" s="16" t="s">
        <v>74</v>
      </c>
      <c r="C25" s="34"/>
      <c r="D25" s="34"/>
      <c r="E25" s="34"/>
      <c r="F25" s="34"/>
      <c r="G25" s="29">
        <f t="shared" si="1"/>
        <v>0</v>
      </c>
      <c r="H25" s="68">
        <f t="shared" si="2"/>
        <v>0</v>
      </c>
      <c r="J25" s="95" t="e">
        <f t="shared" si="0"/>
        <v>#DIV/0!</v>
      </c>
    </row>
    <row r="26" spans="1:10" ht="16" thickBot="1" x14ac:dyDescent="0.4">
      <c r="A26" s="28"/>
      <c r="B26" s="16" t="s">
        <v>82</v>
      </c>
      <c r="C26" s="34"/>
      <c r="D26" s="34"/>
      <c r="E26" s="34"/>
      <c r="F26" s="34"/>
      <c r="G26" s="29">
        <f t="shared" si="1"/>
        <v>0</v>
      </c>
      <c r="H26" s="68">
        <f t="shared" si="2"/>
        <v>0</v>
      </c>
      <c r="J26" s="95" t="e">
        <f t="shared" si="0"/>
        <v>#DIV/0!</v>
      </c>
    </row>
    <row r="27" spans="1:10" ht="16" thickBot="1" x14ac:dyDescent="0.4">
      <c r="A27" s="28"/>
      <c r="B27" s="15" t="s">
        <v>83</v>
      </c>
      <c r="C27" s="34"/>
      <c r="D27" s="34"/>
      <c r="E27" s="34"/>
      <c r="F27" s="34"/>
      <c r="G27" s="29">
        <f t="shared" si="1"/>
        <v>0</v>
      </c>
      <c r="H27" s="68">
        <f t="shared" si="2"/>
        <v>0</v>
      </c>
      <c r="J27" s="95" t="e">
        <f t="shared" si="0"/>
        <v>#DIV/0!</v>
      </c>
    </row>
    <row r="28" spans="1:10" ht="16" thickBot="1" x14ac:dyDescent="0.4">
      <c r="A28" s="28"/>
      <c r="B28" s="15" t="s">
        <v>67</v>
      </c>
      <c r="C28" s="34"/>
      <c r="D28" s="34"/>
      <c r="E28" s="34"/>
      <c r="F28" s="34"/>
      <c r="G28" s="29">
        <f t="shared" si="1"/>
        <v>0</v>
      </c>
      <c r="H28" s="68">
        <f t="shared" si="2"/>
        <v>0</v>
      </c>
      <c r="J28" s="95" t="e">
        <f t="shared" si="0"/>
        <v>#DIV/0!</v>
      </c>
    </row>
    <row r="29" spans="1:10" s="9" customFormat="1" ht="18.5" thickBot="1" x14ac:dyDescent="0.35">
      <c r="A29" s="138" t="s">
        <v>58</v>
      </c>
      <c r="B29" s="136"/>
      <c r="C29" s="136"/>
      <c r="D29" s="136"/>
      <c r="E29" s="136"/>
      <c r="F29" s="136"/>
      <c r="G29" s="136"/>
      <c r="H29" s="137"/>
      <c r="J29" s="95"/>
    </row>
    <row r="30" spans="1:10" ht="16" thickBot="1" x14ac:dyDescent="0.4">
      <c r="A30" s="28"/>
      <c r="B30" s="22" t="s">
        <v>60</v>
      </c>
      <c r="C30" s="34"/>
      <c r="D30" s="34"/>
      <c r="E30" s="34"/>
      <c r="F30" s="34"/>
      <c r="G30" s="29">
        <f>COUNTIF(C30:F30,"&gt;0")</f>
        <v>0</v>
      </c>
      <c r="H30" s="68">
        <f>SUM(C30:F30)</f>
        <v>0</v>
      </c>
      <c r="J30" s="95" t="e">
        <f t="shared" si="0"/>
        <v>#DIV/0!</v>
      </c>
    </row>
    <row r="31" spans="1:10" ht="16" thickBot="1" x14ac:dyDescent="0.4">
      <c r="A31" s="28"/>
      <c r="B31" s="22" t="s">
        <v>61</v>
      </c>
      <c r="C31" s="34"/>
      <c r="D31" s="35"/>
      <c r="E31" s="34"/>
      <c r="F31" s="34"/>
      <c r="G31" s="29">
        <f t="shared" ref="G31:G37" si="3">COUNTIF(C31:F31,"&gt;0")</f>
        <v>0</v>
      </c>
      <c r="H31" s="68">
        <f t="shared" ref="H31:H37" si="4">SUM(C31:F31)</f>
        <v>0</v>
      </c>
      <c r="J31" s="95" t="e">
        <f t="shared" si="0"/>
        <v>#DIV/0!</v>
      </c>
    </row>
    <row r="32" spans="1:10" ht="16" thickBot="1" x14ac:dyDescent="0.4">
      <c r="A32" s="28"/>
      <c r="B32" s="22" t="s">
        <v>85</v>
      </c>
      <c r="C32" s="34"/>
      <c r="D32" s="34"/>
      <c r="E32" s="34"/>
      <c r="F32" s="34"/>
      <c r="G32" s="29">
        <f t="shared" si="3"/>
        <v>0</v>
      </c>
      <c r="H32" s="68">
        <f t="shared" si="4"/>
        <v>0</v>
      </c>
      <c r="J32" s="95" t="e">
        <f t="shared" si="0"/>
        <v>#DIV/0!</v>
      </c>
    </row>
    <row r="33" spans="1:10" ht="16" thickBot="1" x14ac:dyDescent="0.4">
      <c r="A33" s="28"/>
      <c r="B33" s="22" t="s">
        <v>62</v>
      </c>
      <c r="C33" s="34"/>
      <c r="D33" s="34"/>
      <c r="E33" s="34"/>
      <c r="F33" s="34"/>
      <c r="G33" s="29">
        <f t="shared" si="3"/>
        <v>0</v>
      </c>
      <c r="H33" s="68">
        <f t="shared" si="4"/>
        <v>0</v>
      </c>
      <c r="J33" s="95" t="e">
        <f t="shared" si="0"/>
        <v>#DIV/0!</v>
      </c>
    </row>
    <row r="34" spans="1:10" ht="16" thickBot="1" x14ac:dyDescent="0.4">
      <c r="A34" s="28"/>
      <c r="B34" s="22" t="s">
        <v>63</v>
      </c>
      <c r="C34" s="34"/>
      <c r="D34" s="34"/>
      <c r="E34" s="34"/>
      <c r="F34" s="34"/>
      <c r="G34" s="29">
        <f t="shared" si="3"/>
        <v>0</v>
      </c>
      <c r="H34" s="68">
        <f t="shared" si="4"/>
        <v>0</v>
      </c>
      <c r="J34" s="95" t="e">
        <f t="shared" si="0"/>
        <v>#DIV/0!</v>
      </c>
    </row>
    <row r="35" spans="1:10" ht="16" thickBot="1" x14ac:dyDescent="0.4">
      <c r="A35" s="28"/>
      <c r="B35" s="22" t="s">
        <v>64</v>
      </c>
      <c r="C35" s="34"/>
      <c r="D35" s="34"/>
      <c r="E35" s="34"/>
      <c r="F35" s="34"/>
      <c r="G35" s="29">
        <f t="shared" si="3"/>
        <v>0</v>
      </c>
      <c r="H35" s="68">
        <f t="shared" si="4"/>
        <v>0</v>
      </c>
      <c r="J35" s="95" t="e">
        <f t="shared" si="0"/>
        <v>#DIV/0!</v>
      </c>
    </row>
    <row r="36" spans="1:10" ht="16" thickBot="1" x14ac:dyDescent="0.4">
      <c r="A36" s="28"/>
      <c r="B36" s="22" t="s">
        <v>86</v>
      </c>
      <c r="C36" s="34"/>
      <c r="D36" s="34"/>
      <c r="E36" s="34"/>
      <c r="F36" s="34"/>
      <c r="G36" s="29">
        <f t="shared" si="3"/>
        <v>0</v>
      </c>
      <c r="H36" s="68">
        <f t="shared" si="4"/>
        <v>0</v>
      </c>
      <c r="J36" s="95" t="e">
        <f t="shared" si="0"/>
        <v>#DIV/0!</v>
      </c>
    </row>
    <row r="37" spans="1:10" ht="18" thickBot="1" x14ac:dyDescent="0.4">
      <c r="A37" s="28" t="s">
        <v>87</v>
      </c>
      <c r="B37" s="22" t="s">
        <v>23</v>
      </c>
      <c r="C37" s="34"/>
      <c r="D37" s="34"/>
      <c r="E37" s="34"/>
      <c r="F37" s="34"/>
      <c r="G37" s="29">
        <f t="shared" si="3"/>
        <v>0</v>
      </c>
      <c r="H37" s="68">
        <f t="shared" si="4"/>
        <v>0</v>
      </c>
      <c r="J37" s="95" t="e">
        <f t="shared" si="0"/>
        <v>#DIV/0!</v>
      </c>
    </row>
    <row r="38" spans="1:10" ht="18" x14ac:dyDescent="0.4">
      <c r="A38" s="127" t="s">
        <v>10</v>
      </c>
      <c r="B38" s="128"/>
      <c r="C38" s="129"/>
      <c r="D38" s="69" t="str">
        <f>IF(G38=0,"",(H38-H10/2)/G38)</f>
        <v/>
      </c>
      <c r="E38" s="30"/>
      <c r="F38" s="31" t="s">
        <v>11</v>
      </c>
      <c r="G38" s="51">
        <f>SUM(G10:G37)</f>
        <v>0</v>
      </c>
      <c r="H38" s="50">
        <f>SUM(H10:H37)</f>
        <v>0</v>
      </c>
    </row>
    <row r="39" spans="1:10" ht="18" x14ac:dyDescent="0.4">
      <c r="A39" s="132" t="s">
        <v>7</v>
      </c>
      <c r="B39" s="133"/>
      <c r="C39" s="134"/>
      <c r="D39" s="70">
        <f>COUNTIF(C10:F37,"&lt;5")</f>
        <v>0</v>
      </c>
      <c r="E39" s="33"/>
      <c r="F39" s="32"/>
      <c r="G39" s="31" t="s">
        <v>6</v>
      </c>
      <c r="H39" s="50">
        <f>IF(G38&gt;36,H38/(G38+4)*40,H38)</f>
        <v>0</v>
      </c>
    </row>
    <row r="40" spans="1:10" ht="19.5" customHeight="1" thickBot="1" x14ac:dyDescent="0.45">
      <c r="A40" s="38" t="s">
        <v>25</v>
      </c>
      <c r="B40" s="39"/>
      <c r="C40" s="40"/>
      <c r="D40" s="71">
        <f>ROUNDDOWN(E40,0)</f>
        <v>7</v>
      </c>
      <c r="E40" s="70">
        <f>IF(G38&lt;36,7,G38*0.2)</f>
        <v>7</v>
      </c>
      <c r="F40" s="121" t="s">
        <v>26</v>
      </c>
      <c r="G40" s="122"/>
      <c r="H40" s="123"/>
    </row>
    <row r="41" spans="1:10" ht="25" x14ac:dyDescent="0.5">
      <c r="A41" s="72" t="s">
        <v>46</v>
      </c>
      <c r="B41" s="139" t="s">
        <v>29</v>
      </c>
      <c r="C41" s="139"/>
      <c r="D41" s="139"/>
      <c r="E41" s="140" t="s">
        <v>30</v>
      </c>
      <c r="F41" s="140"/>
      <c r="G41" s="140"/>
      <c r="H41" s="141"/>
    </row>
    <row r="42" spans="1:10" ht="16" thickBot="1" x14ac:dyDescent="0.4">
      <c r="A42" s="73" t="s">
        <v>27</v>
      </c>
      <c r="B42" s="74" t="s">
        <v>28</v>
      </c>
      <c r="C42" s="75" t="s">
        <v>4</v>
      </c>
      <c r="D42" s="75" t="s">
        <v>8</v>
      </c>
      <c r="E42" s="76" t="s">
        <v>36</v>
      </c>
      <c r="F42" s="98"/>
      <c r="G42" s="77"/>
      <c r="H42" s="78" t="s">
        <v>9</v>
      </c>
    </row>
    <row r="43" spans="1:10" ht="16" customHeight="1" thickBot="1" x14ac:dyDescent="0.4">
      <c r="A43" s="79" t="s">
        <v>0</v>
      </c>
      <c r="B43" s="16" t="s">
        <v>12</v>
      </c>
      <c r="C43" s="14"/>
      <c r="D43" s="4"/>
      <c r="E43" s="82">
        <f>IF(D43="",C43*4,C43*2.666667+D43*1.333334)</f>
        <v>0</v>
      </c>
      <c r="F43" s="119" t="s">
        <v>90</v>
      </c>
      <c r="G43" s="120"/>
      <c r="H43" s="83">
        <f t="shared" ref="H43:H48" si="5">ROUNDDOWN(E43,0)</f>
        <v>0</v>
      </c>
    </row>
    <row r="44" spans="1:10" ht="16" thickBot="1" x14ac:dyDescent="0.4">
      <c r="A44" s="79" t="s">
        <v>1</v>
      </c>
      <c r="B44" s="15" t="str">
        <f>B11</f>
        <v>MeN od. DeN</v>
      </c>
      <c r="C44" s="14"/>
      <c r="D44" s="13"/>
      <c r="E44" s="82">
        <f>IF(D44="",C44*4,C44*2.666667+D44*1.333334)</f>
        <v>0</v>
      </c>
      <c r="F44" s="120"/>
      <c r="G44" s="120"/>
      <c r="H44" s="83">
        <f t="shared" si="5"/>
        <v>0</v>
      </c>
    </row>
    <row r="45" spans="1:10" ht="19" thickBot="1" x14ac:dyDescent="0.4">
      <c r="A45" s="79" t="s">
        <v>92</v>
      </c>
      <c r="B45" s="15">
        <f>B12</f>
        <v>0</v>
      </c>
      <c r="C45" s="14"/>
      <c r="D45" s="13"/>
      <c r="E45" s="82">
        <f>IF(D45="",C45*4,C45*2.666667+D45*1.333334)</f>
        <v>0</v>
      </c>
      <c r="F45" s="120"/>
      <c r="G45" s="120"/>
      <c r="H45" s="83">
        <f t="shared" si="5"/>
        <v>0</v>
      </c>
    </row>
    <row r="46" spans="1:10" ht="19" thickBot="1" x14ac:dyDescent="0.4">
      <c r="A46" s="79" t="s">
        <v>93</v>
      </c>
      <c r="B46" s="17">
        <f>B13</f>
        <v>0</v>
      </c>
      <c r="C46" s="14"/>
      <c r="D46" s="13"/>
      <c r="E46" s="82">
        <f>IF(D46="",C46*4,C46*2.666667+D46*1.333334)</f>
        <v>0</v>
      </c>
      <c r="F46" s="120"/>
      <c r="G46" s="120"/>
      <c r="H46" s="83">
        <f t="shared" si="5"/>
        <v>0</v>
      </c>
    </row>
    <row r="47" spans="1:10" ht="16" thickBot="1" x14ac:dyDescent="0.4">
      <c r="A47" s="79" t="s">
        <v>3</v>
      </c>
      <c r="B47" s="15">
        <f>B14</f>
        <v>0</v>
      </c>
      <c r="C47" s="75"/>
      <c r="D47" s="13"/>
      <c r="E47" s="82">
        <f>D47*4</f>
        <v>0</v>
      </c>
      <c r="F47" s="120"/>
      <c r="G47" s="120"/>
      <c r="H47" s="83">
        <f t="shared" si="5"/>
        <v>0</v>
      </c>
    </row>
    <row r="48" spans="1:10" ht="16" thickBot="1" x14ac:dyDescent="0.4">
      <c r="A48" s="80"/>
      <c r="B48" s="16" t="s">
        <v>23</v>
      </c>
      <c r="C48" s="81" t="s">
        <v>24</v>
      </c>
      <c r="D48" s="13"/>
      <c r="E48" s="82">
        <f>D48*4</f>
        <v>0</v>
      </c>
      <c r="F48" s="120"/>
      <c r="G48" s="120"/>
      <c r="H48" s="83">
        <f t="shared" si="5"/>
        <v>0</v>
      </c>
    </row>
    <row r="49" spans="1:8" ht="18.5" thickBot="1" x14ac:dyDescent="0.45">
      <c r="A49" s="42">
        <f>COUNTIF(H43:H47,"&lt;20")</f>
        <v>5</v>
      </c>
      <c r="B49" s="84" t="s">
        <v>38</v>
      </c>
      <c r="C49" s="85"/>
      <c r="D49" s="85"/>
      <c r="E49" s="85"/>
      <c r="F49" s="86"/>
      <c r="G49" s="87" t="s">
        <v>44</v>
      </c>
      <c r="H49" s="37">
        <f>SUM(H43:H48)</f>
        <v>0</v>
      </c>
    </row>
    <row r="50" spans="1:8" ht="19.5" customHeight="1" thickTop="1" thickBot="1" x14ac:dyDescent="0.55000000000000004">
      <c r="A50" s="53" t="s">
        <v>31</v>
      </c>
      <c r="B50" s="54"/>
      <c r="C50" s="55" t="s">
        <v>42</v>
      </c>
      <c r="D50" s="56"/>
      <c r="E50" s="56"/>
      <c r="F50" s="52"/>
      <c r="G50" s="57" t="s">
        <v>41</v>
      </c>
      <c r="H50" s="36">
        <f>H39+H49</f>
        <v>0</v>
      </c>
    </row>
    <row r="51" spans="1:8" s="5" customFormat="1" ht="10.5" customHeight="1" thickBot="1" x14ac:dyDescent="0.4">
      <c r="A51" s="19"/>
      <c r="B51" s="12"/>
      <c r="C51" s="11"/>
      <c r="D51" s="11"/>
      <c r="E51" s="11"/>
      <c r="F51" s="11"/>
      <c r="G51" s="18"/>
      <c r="H51" s="18"/>
    </row>
    <row r="52" spans="1:8" s="3" customFormat="1" ht="25.5" customHeight="1" thickTop="1" thickBot="1" x14ac:dyDescent="0.55000000000000004">
      <c r="A52" s="130" t="s">
        <v>43</v>
      </c>
      <c r="B52" s="131"/>
      <c r="C52" s="131"/>
      <c r="D52" s="24" t="s">
        <v>45</v>
      </c>
      <c r="E52" s="58" t="str">
        <f>IF(F52="nicht bestanden!","",VLOOKUP(H50,Notenschlüssel!A4:B35,2))</f>
        <v>------</v>
      </c>
      <c r="F52" s="25" t="str">
        <f xml:space="preserve"> IF(OR(H50&lt;300,H39&lt;200,H49&lt;100,A49&gt;2,D39&gt;D40),"  nicht bestanden!*", "  GRATULATION!*")</f>
        <v xml:space="preserve">  nicht bestanden!*</v>
      </c>
      <c r="G52" s="26"/>
      <c r="H52" s="26"/>
    </row>
    <row r="53" spans="1:8" s="3" customFormat="1" ht="15" customHeight="1" thickTop="1" x14ac:dyDescent="0.5">
      <c r="A53" s="47"/>
      <c r="B53" s="48"/>
      <c r="C53" s="48"/>
      <c r="D53" s="49"/>
      <c r="E53" s="89"/>
      <c r="F53" s="91" t="s">
        <v>59</v>
      </c>
      <c r="G53" s="93"/>
      <c r="H53" s="90"/>
    </row>
    <row r="54" spans="1:8" s="3" customFormat="1" ht="15" customHeight="1" x14ac:dyDescent="0.5">
      <c r="A54" s="47"/>
      <c r="B54" s="48"/>
      <c r="C54" s="48"/>
      <c r="D54" s="49"/>
      <c r="E54" s="89"/>
      <c r="G54" s="92" t="s">
        <v>89</v>
      </c>
      <c r="H54" s="90"/>
    </row>
    <row r="55" spans="1:8" x14ac:dyDescent="0.3">
      <c r="A55" s="115" t="s">
        <v>37</v>
      </c>
      <c r="B55" s="114"/>
      <c r="C55" s="105"/>
      <c r="D55" s="105"/>
      <c r="E55" s="105"/>
      <c r="F55" s="105"/>
      <c r="G55" s="105"/>
      <c r="H55" s="105"/>
    </row>
    <row r="56" spans="1:8" x14ac:dyDescent="0.3">
      <c r="A56" s="99" t="s">
        <v>94</v>
      </c>
      <c r="B56" s="100"/>
      <c r="C56" s="101"/>
      <c r="D56" s="101"/>
      <c r="E56" s="101"/>
      <c r="F56" s="101"/>
      <c r="G56" s="101"/>
      <c r="H56" s="102"/>
    </row>
    <row r="57" spans="1:8" x14ac:dyDescent="0.3">
      <c r="A57" s="103" t="s">
        <v>95</v>
      </c>
      <c r="B57" s="104"/>
      <c r="C57" s="105"/>
      <c r="D57" s="105"/>
      <c r="E57" s="105"/>
      <c r="F57" s="105"/>
      <c r="G57" s="105"/>
      <c r="H57" s="106"/>
    </row>
    <row r="58" spans="1:8" x14ac:dyDescent="0.3">
      <c r="A58" s="103" t="s">
        <v>96</v>
      </c>
      <c r="B58" s="104"/>
      <c r="C58" s="105"/>
      <c r="D58" s="105"/>
      <c r="E58" s="105"/>
      <c r="F58" s="105"/>
      <c r="G58" s="105"/>
      <c r="H58" s="106"/>
    </row>
    <row r="59" spans="1:8" x14ac:dyDescent="0.3">
      <c r="A59" s="103" t="s">
        <v>69</v>
      </c>
      <c r="B59" s="107"/>
      <c r="C59" s="108"/>
      <c r="D59" s="108"/>
      <c r="E59" s="108"/>
      <c r="F59" s="108"/>
      <c r="G59" s="108"/>
      <c r="H59" s="109"/>
    </row>
    <row r="60" spans="1:8" x14ac:dyDescent="0.3">
      <c r="A60" s="103" t="s">
        <v>70</v>
      </c>
      <c r="B60" s="107"/>
      <c r="C60" s="108"/>
      <c r="D60" s="108"/>
      <c r="E60" s="108"/>
      <c r="F60" s="108"/>
      <c r="G60" s="108"/>
      <c r="H60" s="109"/>
    </row>
    <row r="61" spans="1:8" x14ac:dyDescent="0.3">
      <c r="A61" s="103" t="s">
        <v>54</v>
      </c>
      <c r="B61" s="107"/>
      <c r="C61" s="108"/>
      <c r="D61" s="108"/>
      <c r="E61" s="108"/>
      <c r="F61" s="108"/>
      <c r="G61" s="108"/>
      <c r="H61" s="109"/>
    </row>
    <row r="62" spans="1:8" x14ac:dyDescent="0.3">
      <c r="A62" s="103" t="s">
        <v>55</v>
      </c>
      <c r="B62" s="110"/>
      <c r="C62" s="111"/>
      <c r="D62" s="111"/>
      <c r="E62" s="111"/>
      <c r="F62" s="111"/>
      <c r="G62" s="111"/>
      <c r="H62" s="112"/>
    </row>
    <row r="63" spans="1:8" x14ac:dyDescent="0.3">
      <c r="A63" s="103" t="s">
        <v>97</v>
      </c>
      <c r="B63" s="116"/>
      <c r="C63" s="117"/>
      <c r="D63" s="117"/>
      <c r="E63" s="117"/>
      <c r="F63" s="117"/>
      <c r="G63" s="117"/>
      <c r="H63" s="118"/>
    </row>
    <row r="64" spans="1:8" x14ac:dyDescent="0.3">
      <c r="A64" s="113" t="s">
        <v>88</v>
      </c>
      <c r="B64" s="110"/>
      <c r="C64" s="111"/>
      <c r="D64" s="111"/>
      <c r="E64" s="111"/>
      <c r="F64" s="111"/>
      <c r="G64" s="111"/>
      <c r="H64" s="112"/>
    </row>
    <row r="68" spans="2:8" x14ac:dyDescent="0.3">
      <c r="F68" s="1"/>
    </row>
    <row r="69" spans="2:8" x14ac:dyDescent="0.3">
      <c r="F69" s="1"/>
      <c r="G69" s="1"/>
      <c r="H69" s="2"/>
    </row>
    <row r="70" spans="2:8" x14ac:dyDescent="0.3">
      <c r="B70" s="96"/>
      <c r="C70" s="97"/>
      <c r="D70" s="97"/>
      <c r="E70" s="97"/>
      <c r="F70" s="96"/>
      <c r="G70" s="96"/>
      <c r="H70" s="97"/>
    </row>
    <row r="71" spans="2:8" x14ac:dyDescent="0.3">
      <c r="F71" s="1"/>
      <c r="G71" s="1"/>
      <c r="H71" s="2"/>
    </row>
    <row r="72" spans="2:8" x14ac:dyDescent="0.3">
      <c r="F72" s="1"/>
      <c r="G72" s="1"/>
      <c r="H72" s="2"/>
    </row>
    <row r="73" spans="2:8" x14ac:dyDescent="0.3">
      <c r="F73" s="1"/>
      <c r="G73" s="1"/>
      <c r="H73" s="2"/>
    </row>
    <row r="74" spans="2:8" x14ac:dyDescent="0.3">
      <c r="F74" s="1"/>
      <c r="G74" s="1"/>
      <c r="H74" s="2"/>
    </row>
    <row r="75" spans="2:8" x14ac:dyDescent="0.3">
      <c r="F75" s="1"/>
      <c r="G75" s="1"/>
      <c r="H75" s="2"/>
    </row>
    <row r="76" spans="2:8" x14ac:dyDescent="0.3">
      <c r="F76" s="1"/>
      <c r="G76" s="1"/>
      <c r="H76" s="2"/>
    </row>
    <row r="77" spans="2:8" x14ac:dyDescent="0.3">
      <c r="F77" s="1"/>
      <c r="G77" s="1"/>
      <c r="H77" s="2"/>
    </row>
    <row r="78" spans="2:8" x14ac:dyDescent="0.3">
      <c r="F78" s="1"/>
      <c r="G78" s="1"/>
      <c r="H78" s="2"/>
    </row>
  </sheetData>
  <mergeCells count="20">
    <mergeCell ref="A2:H2"/>
    <mergeCell ref="A9:H9"/>
    <mergeCell ref="C4:E4"/>
    <mergeCell ref="F4:G4"/>
    <mergeCell ref="A8:B8"/>
    <mergeCell ref="F5:G5"/>
    <mergeCell ref="B3:H3"/>
    <mergeCell ref="B6:H6"/>
    <mergeCell ref="C5:E5"/>
    <mergeCell ref="B7:D7"/>
    <mergeCell ref="F43:G48"/>
    <mergeCell ref="F40:H40"/>
    <mergeCell ref="E7:H7"/>
    <mergeCell ref="A38:C38"/>
    <mergeCell ref="A52:C52"/>
    <mergeCell ref="A39:C39"/>
    <mergeCell ref="A15:H15"/>
    <mergeCell ref="A29:H29"/>
    <mergeCell ref="B41:D41"/>
    <mergeCell ref="E41:H41"/>
  </mergeCells>
  <phoneticPr fontId="0" type="noConversion"/>
  <conditionalFormatting sqref="G38">
    <cfRule type="cellIs" dxfId="7" priority="9" stopIfTrue="1" operator="lessThan">
      <formula>36</formula>
    </cfRule>
  </conditionalFormatting>
  <conditionalFormatting sqref="H38:H39">
    <cfRule type="cellIs" dxfId="6" priority="10" stopIfTrue="1" operator="lessThan">
      <formula>200</formula>
    </cfRule>
  </conditionalFormatting>
  <conditionalFormatting sqref="D39">
    <cfRule type="cellIs" dxfId="5" priority="11" stopIfTrue="1" operator="greaterThan">
      <formula>$D$40</formula>
    </cfRule>
  </conditionalFormatting>
  <conditionalFormatting sqref="H49">
    <cfRule type="cellIs" dxfId="4" priority="14" stopIfTrue="1" operator="lessThan">
      <formula>100</formula>
    </cfRule>
  </conditionalFormatting>
  <conditionalFormatting sqref="C43:D46 D47:D48 C31:C36 E30:F37 C30:D30 C32:D37 C16:F28 C10:F14">
    <cfRule type="cellIs" dxfId="3" priority="16" stopIfTrue="1" operator="between">
      <formula>4</formula>
      <formula>1</formula>
    </cfRule>
    <cfRule type="cellIs" dxfId="2" priority="17" stopIfTrue="1" operator="greaterThan">
      <formula>15</formula>
    </cfRule>
  </conditionalFormatting>
  <conditionalFormatting sqref="A49">
    <cfRule type="cellIs" dxfId="1" priority="24" stopIfTrue="1" operator="greaterThan">
      <formula>2</formula>
    </cfRule>
  </conditionalFormatting>
  <conditionalFormatting sqref="H50">
    <cfRule type="cellIs" dxfId="0" priority="25" stopIfTrue="1" operator="lessThan">
      <formula>300</formula>
    </cfRule>
  </conditionalFormatting>
  <pageMargins left="0.23622047244094491" right="0.23622047244094491" top="0.19685039370078741" bottom="0.19685039370078741" header="0.31496062992125984" footer="0.31496062992125984"/>
  <pageSetup paperSize="9" scale="85" orientation="portrait" r:id="rId1"/>
  <headerFooter alignWithMargins="0"/>
  <rowBreaks count="1" manualBreakCount="1">
    <brk id="54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666750</xdr:colOff>
                <xdr:row>1</xdr:row>
                <xdr:rowOff>50800</xdr:rowOff>
              </from>
              <to>
                <xdr:col>7</xdr:col>
                <xdr:colOff>889000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7">
            <anchor moveWithCells="1" sizeWithCells="1">
              <from>
                <xdr:col>0</xdr:col>
                <xdr:colOff>1778000</xdr:colOff>
                <xdr:row>1</xdr:row>
                <xdr:rowOff>57150</xdr:rowOff>
              </from>
              <to>
                <xdr:col>0</xdr:col>
                <xdr:colOff>2038350</xdr:colOff>
                <xdr:row>1</xdr:row>
                <xdr:rowOff>342900</xdr:rowOff>
              </to>
            </anchor>
          </objectPr>
        </oleObject>
      </mc:Choice>
      <mc:Fallback>
        <oleObject progId="PBrush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35"/>
  <sheetViews>
    <sheetView workbookViewId="0">
      <selection activeCell="B4" sqref="B4"/>
    </sheetView>
  </sheetViews>
  <sheetFormatPr baseColWidth="10" defaultRowHeight="12.5" x14ac:dyDescent="0.25"/>
  <cols>
    <col min="1" max="1" width="22.1796875" customWidth="1"/>
    <col min="2" max="2" width="25.7265625" customWidth="1"/>
  </cols>
  <sheetData>
    <row r="3" spans="1:2" ht="14" x14ac:dyDescent="0.25">
      <c r="A3" s="20" t="s">
        <v>39</v>
      </c>
      <c r="B3" s="20" t="s">
        <v>40</v>
      </c>
    </row>
    <row r="4" spans="1:2" ht="13" x14ac:dyDescent="0.3">
      <c r="A4" s="21">
        <v>0</v>
      </c>
      <c r="B4" s="46" t="s">
        <v>48</v>
      </c>
    </row>
    <row r="5" spans="1:2" ht="13" x14ac:dyDescent="0.3">
      <c r="A5" s="21">
        <v>300</v>
      </c>
      <c r="B5" s="23">
        <v>4</v>
      </c>
    </row>
    <row r="6" spans="1:2" ht="13" x14ac:dyDescent="0.3">
      <c r="A6" s="21">
        <v>301</v>
      </c>
      <c r="B6" s="23">
        <v>3.9</v>
      </c>
    </row>
    <row r="7" spans="1:2" ht="13" x14ac:dyDescent="0.3">
      <c r="A7" s="21">
        <v>319</v>
      </c>
      <c r="B7" s="23">
        <v>3.8</v>
      </c>
    </row>
    <row r="8" spans="1:2" ht="13" x14ac:dyDescent="0.3">
      <c r="A8" s="21">
        <v>337</v>
      </c>
      <c r="B8" s="23">
        <v>3.7</v>
      </c>
    </row>
    <row r="9" spans="1:2" ht="13" x14ac:dyDescent="0.3">
      <c r="A9" s="21">
        <v>355</v>
      </c>
      <c r="B9" s="23">
        <v>3.6</v>
      </c>
    </row>
    <row r="10" spans="1:2" ht="13" x14ac:dyDescent="0.3">
      <c r="A10" s="21">
        <v>373</v>
      </c>
      <c r="B10" s="23">
        <v>3.5</v>
      </c>
    </row>
    <row r="11" spans="1:2" ht="13" x14ac:dyDescent="0.3">
      <c r="A11" s="21">
        <v>391</v>
      </c>
      <c r="B11" s="23">
        <v>3.4</v>
      </c>
    </row>
    <row r="12" spans="1:2" ht="13" x14ac:dyDescent="0.3">
      <c r="A12" s="21">
        <v>409</v>
      </c>
      <c r="B12" s="23">
        <v>3.3</v>
      </c>
    </row>
    <row r="13" spans="1:2" ht="13" x14ac:dyDescent="0.3">
      <c r="A13" s="21">
        <v>427</v>
      </c>
      <c r="B13" s="23">
        <v>3.2</v>
      </c>
    </row>
    <row r="14" spans="1:2" ht="13" x14ac:dyDescent="0.3">
      <c r="A14" s="21">
        <v>445</v>
      </c>
      <c r="B14" s="23">
        <v>3.1</v>
      </c>
    </row>
    <row r="15" spans="1:2" ht="13" x14ac:dyDescent="0.3">
      <c r="A15" s="21">
        <v>463</v>
      </c>
      <c r="B15" s="23">
        <v>3</v>
      </c>
    </row>
    <row r="16" spans="1:2" ht="13" x14ac:dyDescent="0.3">
      <c r="A16" s="21">
        <v>481</v>
      </c>
      <c r="B16" s="23">
        <v>2.9</v>
      </c>
    </row>
    <row r="17" spans="1:2" ht="13" x14ac:dyDescent="0.3">
      <c r="A17" s="21">
        <v>499</v>
      </c>
      <c r="B17" s="23">
        <v>2.8</v>
      </c>
    </row>
    <row r="18" spans="1:2" ht="13" x14ac:dyDescent="0.3">
      <c r="A18" s="21">
        <v>517</v>
      </c>
      <c r="B18" s="23">
        <v>2.7</v>
      </c>
    </row>
    <row r="19" spans="1:2" ht="13" x14ac:dyDescent="0.3">
      <c r="A19" s="21">
        <v>535</v>
      </c>
      <c r="B19" s="23">
        <v>2.6</v>
      </c>
    </row>
    <row r="20" spans="1:2" ht="13" x14ac:dyDescent="0.3">
      <c r="A20" s="21">
        <v>553</v>
      </c>
      <c r="B20" s="23">
        <v>2.5</v>
      </c>
    </row>
    <row r="21" spans="1:2" ht="13" x14ac:dyDescent="0.3">
      <c r="A21" s="21">
        <v>571</v>
      </c>
      <c r="B21" s="23">
        <v>2.4</v>
      </c>
    </row>
    <row r="22" spans="1:2" ht="13" x14ac:dyDescent="0.3">
      <c r="A22" s="21">
        <v>589</v>
      </c>
      <c r="B22" s="23">
        <v>2.2999999999999998</v>
      </c>
    </row>
    <row r="23" spans="1:2" ht="13" x14ac:dyDescent="0.3">
      <c r="A23" s="21">
        <v>607</v>
      </c>
      <c r="B23" s="23">
        <v>2.2000000000000002</v>
      </c>
    </row>
    <row r="24" spans="1:2" ht="13" x14ac:dyDescent="0.3">
      <c r="A24" s="21">
        <v>625</v>
      </c>
      <c r="B24" s="23">
        <v>2.1</v>
      </c>
    </row>
    <row r="25" spans="1:2" ht="13" x14ac:dyDescent="0.3">
      <c r="A25" s="21">
        <v>643</v>
      </c>
      <c r="B25" s="23">
        <v>2</v>
      </c>
    </row>
    <row r="26" spans="1:2" ht="13" x14ac:dyDescent="0.3">
      <c r="A26" s="21">
        <v>661</v>
      </c>
      <c r="B26" s="23">
        <v>1.9</v>
      </c>
    </row>
    <row r="27" spans="1:2" ht="13" x14ac:dyDescent="0.3">
      <c r="A27" s="21">
        <v>679</v>
      </c>
      <c r="B27" s="23">
        <v>1.8</v>
      </c>
    </row>
    <row r="28" spans="1:2" ht="13" x14ac:dyDescent="0.3">
      <c r="A28" s="21">
        <v>697</v>
      </c>
      <c r="B28" s="23">
        <v>1.7</v>
      </c>
    </row>
    <row r="29" spans="1:2" ht="13" x14ac:dyDescent="0.3">
      <c r="A29" s="21">
        <v>715</v>
      </c>
      <c r="B29" s="23">
        <v>1.6</v>
      </c>
    </row>
    <row r="30" spans="1:2" ht="13" x14ac:dyDescent="0.3">
      <c r="A30" s="21">
        <v>733</v>
      </c>
      <c r="B30" s="23">
        <v>1.5</v>
      </c>
    </row>
    <row r="31" spans="1:2" ht="13" x14ac:dyDescent="0.3">
      <c r="A31" s="21">
        <v>751</v>
      </c>
      <c r="B31" s="23">
        <v>1.4</v>
      </c>
    </row>
    <row r="32" spans="1:2" ht="13" x14ac:dyDescent="0.3">
      <c r="A32" s="21">
        <v>769</v>
      </c>
      <c r="B32" s="23">
        <v>1.3</v>
      </c>
    </row>
    <row r="33" spans="1:2" ht="13" x14ac:dyDescent="0.3">
      <c r="A33" s="21">
        <v>787</v>
      </c>
      <c r="B33" s="23">
        <v>1.2</v>
      </c>
    </row>
    <row r="34" spans="1:2" ht="13" x14ac:dyDescent="0.3">
      <c r="A34" s="21">
        <v>805</v>
      </c>
      <c r="B34" s="23">
        <v>1.1000000000000001</v>
      </c>
    </row>
    <row r="35" spans="1:2" ht="13" x14ac:dyDescent="0.3">
      <c r="A35" s="21">
        <v>823</v>
      </c>
      <c r="B35" s="23">
        <v>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Notenschlüssel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THS</dc:creator>
  <cp:lastModifiedBy>Frank Swoboda - John-F.-Kennedy Schule</cp:lastModifiedBy>
  <cp:lastPrinted>2010-06-01T06:09:09Z</cp:lastPrinted>
  <dcterms:created xsi:type="dcterms:W3CDTF">2007-12-30T12:01:44Z</dcterms:created>
  <dcterms:modified xsi:type="dcterms:W3CDTF">2025-11-17T10:05:20Z</dcterms:modified>
</cp:coreProperties>
</file>